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ACF51667-38DF-4907-A4B2-5832D0EB2EAC}" xr6:coauthVersionLast="47" xr6:coauthVersionMax="47" xr10:uidLastSave="{00000000-0000-0000-0000-000000000000}"/>
  <bookViews>
    <workbookView xWindow="-25320" yWindow="360" windowWidth="25440" windowHeight="1527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Rapport!$B$66:$Q$76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89" i="23424" l="1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L189" i="23424"/>
  <c r="BK189" i="23424"/>
  <c r="BJ189" i="23424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K188" i="23424"/>
  <c r="BJ188" i="23424"/>
  <c r="BL188" i="23424" s="1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J187" i="23424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L186" i="23424"/>
  <c r="BK186" i="23424"/>
  <c r="BJ186" i="23424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K185" i="23424"/>
  <c r="BJ185" i="23424"/>
  <c r="BL185" i="23424" s="1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J184" i="23424"/>
  <c r="BL184" i="23424" s="1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L183" i="23424"/>
  <c r="BK183" i="23424"/>
  <c r="BJ183" i="23424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L182" i="23424"/>
  <c r="BK182" i="23424"/>
  <c r="BJ182" i="23424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J181" i="23424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J180" i="23424"/>
  <c r="BL180" i="23424" s="1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L179" i="23424"/>
  <c r="BJ179" i="23424"/>
  <c r="BK179" i="23424" s="1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L178" i="23424"/>
  <c r="BK178" i="23424"/>
  <c r="BJ178" i="23424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J177" i="23424"/>
  <c r="BL177" i="23424" s="1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BL176" i="23424" s="1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K174" i="23424"/>
  <c r="BJ174" i="23424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K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J172" i="23424"/>
  <c r="BL172" i="23424" s="1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K170" i="23424"/>
  <c r="BJ170" i="23424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K169" i="23424"/>
  <c r="BJ169" i="23424"/>
  <c r="BL169" i="23424" s="1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L167" i="23424"/>
  <c r="BK167" i="23424"/>
  <c r="BJ167" i="23424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K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J164" i="23424"/>
  <c r="BL164" i="23424" s="1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L163" i="23424"/>
  <c r="BK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L162" i="23424"/>
  <c r="BK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J161" i="23424"/>
  <c r="BL161" i="23424" s="1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J160" i="23424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J159" i="23424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L158" i="23424"/>
  <c r="BJ158" i="23424"/>
  <c r="BK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J156" i="23424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J155" i="23424"/>
  <c r="BK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K154" i="23424"/>
  <c r="BJ154" i="23424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J153" i="23424"/>
  <c r="BL153" i="23424" s="1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J152" i="23424"/>
  <c r="BL152" i="23424" s="1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J151" i="23424"/>
  <c r="BK151" i="23424" s="1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L150" i="23424"/>
  <c r="BK150" i="23424"/>
  <c r="BJ150" i="23424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J149" i="23424"/>
  <c r="BL149" i="23424" s="1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L148" i="23424"/>
  <c r="BJ148" i="23424"/>
  <c r="BK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K147" i="23424"/>
  <c r="BJ147" i="23424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L146" i="23424"/>
  <c r="BK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K145" i="23424"/>
  <c r="BJ145" i="23424"/>
  <c r="BL145" i="23424" s="1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J143" i="23424"/>
  <c r="BK143" i="23424" s="1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K142" i="23424"/>
  <c r="BJ142" i="23424"/>
  <c r="BL142" i="23424" s="1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L140" i="23424"/>
  <c r="BJ140" i="23424"/>
  <c r="BK140" i="23424" s="1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L139" i="23424"/>
  <c r="BK139" i="23424"/>
  <c r="BJ139" i="23424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K138" i="23424"/>
  <c r="BJ138" i="23424"/>
  <c r="BL138" i="23424" s="1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J136" i="23424"/>
  <c r="BK136" i="23424" s="1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L135" i="23424"/>
  <c r="BK135" i="23424"/>
  <c r="BJ135" i="23424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L134" i="23424"/>
  <c r="BJ134" i="23424"/>
  <c r="BK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K133" i="23424"/>
  <c r="BJ133" i="23424"/>
  <c r="BL133" i="23424" s="1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L131" i="23424"/>
  <c r="BJ131" i="23424"/>
  <c r="BK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L130" i="23424"/>
  <c r="BK130" i="23424"/>
  <c r="BJ130" i="23424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J129" i="23424"/>
  <c r="BL129" i="23424" s="1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J128" i="23424"/>
  <c r="BL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BL127" i="23424" s="1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L126" i="23424"/>
  <c r="BK126" i="23424"/>
  <c r="BJ126" i="23424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L125" i="23424"/>
  <c r="BJ125" i="23424"/>
  <c r="BK125" i="23424" s="1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J124" i="23424"/>
  <c r="BL124" i="23424" s="1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J123" i="23424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J122" i="23424"/>
  <c r="BL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K121" i="23424"/>
  <c r="BJ121" i="23424"/>
  <c r="BL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L119" i="23424"/>
  <c r="BK119" i="23424"/>
  <c r="BJ119" i="23424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L118" i="23424"/>
  <c r="BK118" i="23424"/>
  <c r="BJ118" i="23424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J117" i="23424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L116" i="23424"/>
  <c r="BJ116" i="23424"/>
  <c r="BK116" i="23424" s="1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L115" i="23424"/>
  <c r="BK115" i="23424"/>
  <c r="BJ115" i="23424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J114" i="23424"/>
  <c r="BL114" i="23424" s="1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J113" i="23424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L112" i="23424"/>
  <c r="BJ112" i="23424"/>
  <c r="BK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L111" i="23424"/>
  <c r="BK111" i="23424"/>
  <c r="BJ111" i="23424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BK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K109" i="23424"/>
  <c r="BJ109" i="23424"/>
  <c r="BL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J108" i="23424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L107" i="23424"/>
  <c r="BK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L106" i="23424"/>
  <c r="BK106" i="23424"/>
  <c r="BJ106" i="23424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K105" i="23424"/>
  <c r="BJ105" i="23424"/>
  <c r="BL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J104" i="23424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L103" i="23424"/>
  <c r="BK103" i="23424"/>
  <c r="BJ103" i="23424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J102" i="23424"/>
  <c r="BL102" i="23424" s="1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J101" i="23424"/>
  <c r="BL101" i="23424" s="1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J100" i="23424"/>
  <c r="BK100" i="23424" s="1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L99" i="23424"/>
  <c r="BK99" i="23424"/>
  <c r="BJ99" i="23424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L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J97" i="23424"/>
  <c r="BL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J96" i="23424"/>
  <c r="BK96" i="23424" s="1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L95" i="23424"/>
  <c r="BK95" i="23424"/>
  <c r="BJ95" i="23424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L94" i="23424"/>
  <c r="BJ94" i="23424"/>
  <c r="BK94" i="23424" s="1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K93" i="23424"/>
  <c r="BJ93" i="23424"/>
  <c r="BL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J92" i="23424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L91" i="23424"/>
  <c r="BK91" i="23424"/>
  <c r="BJ91" i="23424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L90" i="23424"/>
  <c r="BK90" i="23424"/>
  <c r="BJ90" i="23424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J89" i="23424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J88" i="23424"/>
  <c r="BL88" i="23424" s="1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L87" i="23424"/>
  <c r="BJ87" i="23424"/>
  <c r="BK87" i="23424" s="1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K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J85" i="23424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L84" i="23424"/>
  <c r="BK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K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J82" i="23424"/>
  <c r="BL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J81" i="23424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L80" i="23424"/>
  <c r="BJ80" i="23424"/>
  <c r="BK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L79" i="23424"/>
  <c r="BK79" i="23424"/>
  <c r="BJ79" i="23424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J78" i="23424"/>
  <c r="BK78" i="23424" s="1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K77" i="23424"/>
  <c r="BJ77" i="23424"/>
  <c r="BL77" i="23424" s="1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J76" i="23424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K75" i="23424"/>
  <c r="BJ75" i="23424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L74" i="23424"/>
  <c r="BK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K73" i="23424"/>
  <c r="BJ73" i="23424"/>
  <c r="BL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K72" i="23424"/>
  <c r="BJ72" i="23424"/>
  <c r="BL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L71" i="23424"/>
  <c r="BK71" i="23424"/>
  <c r="BJ71" i="23424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K70" i="23424"/>
  <c r="BJ70" i="23424"/>
  <c r="BL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K69" i="23424"/>
  <c r="BJ69" i="23424"/>
  <c r="BL69" i="23424" s="1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L68" i="23424"/>
  <c r="BK68" i="23424"/>
  <c r="BJ68" i="23424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K67" i="23424"/>
  <c r="BJ67" i="23424"/>
  <c r="BL67" i="23424" s="1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K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K64" i="23424"/>
  <c r="BJ64" i="23424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L63" i="23424"/>
  <c r="BJ63" i="23424"/>
  <c r="BK63" i="23424" s="1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K62" i="23424"/>
  <c r="BJ62" i="23424"/>
  <c r="BL62" i="23424" s="1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L59" i="23424"/>
  <c r="BK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J58" i="23424"/>
  <c r="BL58" i="23424" s="1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J57" i="23424"/>
  <c r="BL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BK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K55" i="23424"/>
  <c r="BJ55" i="23424"/>
  <c r="BL55" i="23424" s="1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K53" i="23424"/>
  <c r="BJ53" i="23424"/>
  <c r="BL53" i="23424" s="1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L52" i="23424"/>
  <c r="BJ52" i="23424"/>
  <c r="BK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J49" i="23424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K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BK47" i="23424" s="1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K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L44" i="23424"/>
  <c r="BK44" i="23424"/>
  <c r="BJ44" i="23424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L43" i="23424"/>
  <c r="BK43" i="23424"/>
  <c r="BJ43" i="23424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K42" i="23424"/>
  <c r="BJ42" i="23424"/>
  <c r="BL42" i="23424" s="1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J39" i="23424"/>
  <c r="BL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J38" i="23424"/>
  <c r="BK38" i="23424" s="1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K37" i="23424"/>
  <c r="BJ37" i="23424"/>
  <c r="BL37" i="23424" s="1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K35" i="23424"/>
  <c r="BJ35" i="23424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K34" i="23424"/>
  <c r="BJ34" i="23424"/>
  <c r="BL34" i="23424" s="1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J33" i="23424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L32" i="23424"/>
  <c r="BK32" i="23424"/>
  <c r="BJ32" i="23424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L31" i="23424"/>
  <c r="BK31" i="23424"/>
  <c r="BJ31" i="23424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K30" i="23424"/>
  <c r="BJ30" i="23424"/>
  <c r="BL30" i="23424" s="1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J29" i="23424"/>
  <c r="BL29" i="23424" s="1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L28" i="23424"/>
  <c r="BK28" i="23424"/>
  <c r="BJ28" i="23424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L27" i="23424"/>
  <c r="BK27" i="23424"/>
  <c r="BJ27" i="23424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L26" i="23424"/>
  <c r="BJ26" i="23424"/>
  <c r="BK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L25" i="23424"/>
  <c r="BK25" i="23424"/>
  <c r="BJ25" i="23424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J24" i="23424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J23" i="23424"/>
  <c r="BL23" i="23424" s="1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J22" i="23424"/>
  <c r="BK22" i="23424" s="1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L21" i="23424"/>
  <c r="BK21" i="23424"/>
  <c r="BJ21" i="23424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L20" i="23424"/>
  <c r="BJ20" i="23424"/>
  <c r="BK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L19" i="23424"/>
  <c r="BK19" i="23424"/>
  <c r="BJ19" i="23424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K18" i="23424"/>
  <c r="BJ18" i="23424"/>
  <c r="BL18" i="23424" s="1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L17" i="23424"/>
  <c r="BJ17" i="23424"/>
  <c r="BK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L16" i="23424"/>
  <c r="BK16" i="23424"/>
  <c r="BJ16" i="23424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J15" i="23424"/>
  <c r="BL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K14" i="23424"/>
  <c r="BJ14" i="23424"/>
  <c r="BL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L13" i="23424"/>
  <c r="BK13" i="23424"/>
  <c r="BJ13" i="23424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L12" i="23424"/>
  <c r="BJ12" i="23424"/>
  <c r="BK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K11" i="23424"/>
  <c r="BJ11" i="23424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J10" i="23424"/>
  <c r="BK10" i="23424" s="1"/>
  <c r="BK49" i="23424" l="1"/>
  <c r="BL49" i="23424"/>
  <c r="BL36" i="23424"/>
  <c r="BK36" i="23424"/>
  <c r="BL50" i="23424"/>
  <c r="BK50" i="23424"/>
  <c r="BL10" i="23424"/>
  <c r="BL40" i="23424"/>
  <c r="BK40" i="23424"/>
  <c r="BK15" i="23424"/>
  <c r="BL33" i="23424"/>
  <c r="BK33" i="23424"/>
  <c r="BL24" i="23424"/>
  <c r="BK24" i="23424"/>
  <c r="BK29" i="23424"/>
  <c r="BK41" i="23424"/>
  <c r="BL45" i="23424"/>
  <c r="BK45" i="23424"/>
  <c r="BL61" i="23424"/>
  <c r="BK61" i="23424"/>
  <c r="BK58" i="23424"/>
  <c r="BK23" i="23424"/>
  <c r="BK39" i="23424"/>
  <c r="BK57" i="23424"/>
  <c r="BL47" i="23424"/>
  <c r="BL56" i="23424"/>
  <c r="BL65" i="23424"/>
  <c r="BK65" i="23424"/>
  <c r="BL92" i="23424"/>
  <c r="BK92" i="23424"/>
  <c r="BL76" i="23424"/>
  <c r="BK76" i="23424"/>
  <c r="BK82" i="23424"/>
  <c r="BL89" i="23424"/>
  <c r="BK89" i="23424"/>
  <c r="BL81" i="23424"/>
  <c r="BK81" i="23424"/>
  <c r="BL85" i="23424"/>
  <c r="BK85" i="23424"/>
  <c r="BK88" i="23424"/>
  <c r="BK114" i="23424"/>
  <c r="BK97" i="23424"/>
  <c r="BL108" i="23424"/>
  <c r="BK108" i="23424"/>
  <c r="BL120" i="23424"/>
  <c r="BK120" i="23424"/>
  <c r="BL123" i="23424"/>
  <c r="BK123" i="23424"/>
  <c r="BL100" i="23424"/>
  <c r="BL113" i="23424"/>
  <c r="BK113" i="23424"/>
  <c r="BL117" i="23424"/>
  <c r="BK117" i="23424"/>
  <c r="BK124" i="23424"/>
  <c r="BK98" i="23424"/>
  <c r="BK101" i="23424"/>
  <c r="BL159" i="23424"/>
  <c r="BK159" i="23424"/>
  <c r="BK102" i="23424"/>
  <c r="BL110" i="23424"/>
  <c r="BL104" i="23424"/>
  <c r="BK104" i="23424"/>
  <c r="BL141" i="23424"/>
  <c r="BK141" i="23424"/>
  <c r="BK128" i="23424"/>
  <c r="BK171" i="23424"/>
  <c r="BL171" i="23424"/>
  <c r="BL144" i="23424"/>
  <c r="BK144" i="23424"/>
  <c r="BL156" i="23424"/>
  <c r="BK156" i="23424"/>
  <c r="BL132" i="23424"/>
  <c r="BK132" i="23424"/>
  <c r="BK127" i="23424"/>
  <c r="BK129" i="23424"/>
  <c r="BK122" i="23424"/>
  <c r="BL137" i="23424"/>
  <c r="BK137" i="23424"/>
  <c r="BL165" i="23424"/>
  <c r="BK165" i="23424"/>
  <c r="BL155" i="23424"/>
  <c r="BK149" i="23424"/>
  <c r="BL151" i="23424"/>
  <c r="BL181" i="23424"/>
  <c r="BK181" i="23424"/>
  <c r="BL168" i="23424"/>
  <c r="BK168" i="23424"/>
  <c r="BL187" i="23424"/>
  <c r="BK187" i="23424"/>
  <c r="BK152" i="23424"/>
  <c r="BK161" i="23424"/>
  <c r="BK153" i="23424"/>
  <c r="BK172" i="23424"/>
  <c r="BL160" i="23424"/>
  <c r="BK160" i="23424"/>
  <c r="BK184" i="23424"/>
  <c r="BK164" i="23424"/>
  <c r="BK180" i="23424"/>
  <c r="BK177" i="23424"/>
  <c r="BK176" i="23424"/>
  <c r="BK175" i="23424"/>
  <c r="F48" i="23419"/>
  <c r="F47" i="23419"/>
  <c r="F46" i="23419"/>
  <c r="F45" i="23419"/>
  <c r="F44" i="23419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BC183" i="23424" l="1"/>
  <c r="BC167" i="23424"/>
  <c r="BC151" i="23424"/>
  <c r="BC184" i="23424"/>
  <c r="BC168" i="23424"/>
  <c r="BC152" i="23424"/>
  <c r="BC185" i="23424"/>
  <c r="BC169" i="23424"/>
  <c r="BC186" i="23424"/>
  <c r="BC187" i="23424"/>
  <c r="BC188" i="23424"/>
  <c r="BC172" i="23424"/>
  <c r="BC156" i="23424"/>
  <c r="BC189" i="23424"/>
  <c r="BC173" i="23424"/>
  <c r="BC157" i="23424"/>
  <c r="BC174" i="23424"/>
  <c r="BC176" i="23424"/>
  <c r="BC160" i="23424"/>
  <c r="BC177" i="23424"/>
  <c r="BC161" i="23424"/>
  <c r="BC178" i="23424"/>
  <c r="BC179" i="23424"/>
  <c r="BC180" i="23424"/>
  <c r="BC164" i="23424"/>
  <c r="BC165" i="23424"/>
  <c r="BC140" i="23424"/>
  <c r="BC124" i="23424"/>
  <c r="BC171" i="23424"/>
  <c r="BC141" i="23424"/>
  <c r="BC125" i="23424"/>
  <c r="BC154" i="23424"/>
  <c r="BC182" i="23424"/>
  <c r="BC159" i="23424"/>
  <c r="BC143" i="23424"/>
  <c r="BC158" i="23424"/>
  <c r="BC150" i="23424"/>
  <c r="BC166" i="23424"/>
  <c r="BC153" i="23424"/>
  <c r="BC145" i="23424"/>
  <c r="BC129" i="23424"/>
  <c r="BC181" i="23424"/>
  <c r="BC175" i="23424"/>
  <c r="BC146" i="23424"/>
  <c r="BC130" i="23424"/>
  <c r="BC147" i="23424"/>
  <c r="BC162" i="23424"/>
  <c r="BC148" i="23424"/>
  <c r="BC134" i="23424"/>
  <c r="BC163" i="23424"/>
  <c r="BC136" i="23424"/>
  <c r="BC149" i="23424"/>
  <c r="BC137" i="23424"/>
  <c r="BC116" i="23424"/>
  <c r="BC100" i="23424"/>
  <c r="BC126" i="23424"/>
  <c r="BC117" i="23424"/>
  <c r="BC101" i="23424"/>
  <c r="BC118" i="23424"/>
  <c r="BC142" i="23424"/>
  <c r="BC119" i="23424"/>
  <c r="BC103" i="23424"/>
  <c r="BC121" i="23424"/>
  <c r="BC105" i="23424"/>
  <c r="BC106" i="23424"/>
  <c r="BC138" i="23424"/>
  <c r="BC132" i="23424"/>
  <c r="BC109" i="23424"/>
  <c r="BC133" i="23424"/>
  <c r="BC110" i="23424"/>
  <c r="BC155" i="23424"/>
  <c r="BC144" i="23424"/>
  <c r="BC139" i="23424"/>
  <c r="BC131" i="23424"/>
  <c r="BC112" i="23424"/>
  <c r="BC113" i="23424"/>
  <c r="BC122" i="23424"/>
  <c r="BC114" i="23424"/>
  <c r="BC84" i="23424"/>
  <c r="BC68" i="23424"/>
  <c r="BC85" i="23424"/>
  <c r="BC69" i="23424"/>
  <c r="BC135" i="23424"/>
  <c r="BC104" i="23424"/>
  <c r="BC97" i="23424"/>
  <c r="BC87" i="23424"/>
  <c r="BC115" i="23424"/>
  <c r="BC89" i="23424"/>
  <c r="BC73" i="23424"/>
  <c r="BC102" i="23424"/>
  <c r="BC99" i="23424"/>
  <c r="BC90" i="23424"/>
  <c r="BC128" i="23424"/>
  <c r="BC91" i="23424"/>
  <c r="BC111" i="23424"/>
  <c r="BC93" i="23424"/>
  <c r="BC127" i="23424"/>
  <c r="BC94" i="23424"/>
  <c r="BC123" i="23424"/>
  <c r="BC120" i="23424"/>
  <c r="BC107" i="23424"/>
  <c r="BC96" i="23424"/>
  <c r="BC80" i="23424"/>
  <c r="BC98" i="23424"/>
  <c r="BC108" i="23424"/>
  <c r="BC61" i="23424"/>
  <c r="BC45" i="23424"/>
  <c r="BC88" i="23424"/>
  <c r="BC71" i="23424"/>
  <c r="BC75" i="23424"/>
  <c r="BC63" i="23424"/>
  <c r="BC47" i="23424"/>
  <c r="BC65" i="23424"/>
  <c r="BC49" i="23424"/>
  <c r="BC77" i="23424"/>
  <c r="BC81" i="23424"/>
  <c r="BC86" i="23424"/>
  <c r="BC53" i="23424"/>
  <c r="BC95" i="23424"/>
  <c r="BC82" i="23424"/>
  <c r="BC79" i="23424"/>
  <c r="BC72" i="23424"/>
  <c r="BC54" i="23424"/>
  <c r="BC76" i="23424"/>
  <c r="BC74" i="23424"/>
  <c r="BC70" i="23424"/>
  <c r="BC67" i="23424"/>
  <c r="BC56" i="23424"/>
  <c r="BC57" i="23424"/>
  <c r="BC83" i="23424"/>
  <c r="BC58" i="23424"/>
  <c r="BC41" i="23424"/>
  <c r="BC44" i="23424"/>
  <c r="BC29" i="23424"/>
  <c r="BC64" i="23424"/>
  <c r="BC52" i="23424"/>
  <c r="BC51" i="23424"/>
  <c r="BC50" i="23424"/>
  <c r="BC31" i="23424"/>
  <c r="BC15" i="23424"/>
  <c r="BC48" i="23424"/>
  <c r="BC32" i="23424"/>
  <c r="BC55" i="23424"/>
  <c r="BC42" i="23424"/>
  <c r="BC33" i="23424"/>
  <c r="BC78" i="23424"/>
  <c r="BC35" i="23424"/>
  <c r="BC19" i="23424"/>
  <c r="BC66" i="23424"/>
  <c r="BC60" i="23424"/>
  <c r="BC37" i="23424"/>
  <c r="BC21" i="23424"/>
  <c r="BC92" i="23424"/>
  <c r="BC46" i="23424"/>
  <c r="BC38" i="23424"/>
  <c r="BC22" i="23424"/>
  <c r="BC43" i="23424"/>
  <c r="BC39" i="23424"/>
  <c r="BC40" i="23424"/>
  <c r="BC62" i="23424"/>
  <c r="BC26" i="23424"/>
  <c r="BC28" i="23424"/>
  <c r="BC10" i="23424"/>
  <c r="BC16" i="23424"/>
  <c r="BC20" i="23424"/>
  <c r="BC11" i="23424"/>
  <c r="BC12" i="23424"/>
  <c r="BC36" i="23424"/>
  <c r="BC23" i="23424"/>
  <c r="BC18" i="23424"/>
  <c r="BC13" i="23424"/>
  <c r="BC24" i="23424"/>
  <c r="BC17" i="23424"/>
  <c r="BC14" i="23424"/>
  <c r="BC25" i="23424"/>
  <c r="BC34" i="23424"/>
  <c r="BC27" i="23424"/>
  <c r="BC30" i="23424"/>
  <c r="BC170" i="23424"/>
  <c r="BC59" i="23424"/>
  <c r="AE178" i="23424"/>
  <c r="AE162" i="23424"/>
  <c r="AE179" i="23424"/>
  <c r="AE163" i="23424"/>
  <c r="AE180" i="23424"/>
  <c r="AE164" i="23424"/>
  <c r="AE181" i="23424"/>
  <c r="AE182" i="23424"/>
  <c r="AE183" i="23424"/>
  <c r="AE167" i="23424"/>
  <c r="AE151" i="23424"/>
  <c r="AE184" i="23424"/>
  <c r="AE168" i="23424"/>
  <c r="AE152" i="23424"/>
  <c r="AE185" i="23424"/>
  <c r="AE169" i="23424"/>
  <c r="AE187" i="23424"/>
  <c r="AE171" i="23424"/>
  <c r="AE155" i="23424"/>
  <c r="AE188" i="23424"/>
  <c r="AE172" i="23424"/>
  <c r="AE189" i="23424"/>
  <c r="AE174" i="23424"/>
  <c r="AE175" i="23424"/>
  <c r="AE159" i="23424"/>
  <c r="AE173" i="23424"/>
  <c r="AE135" i="23424"/>
  <c r="AE177" i="23424"/>
  <c r="AE161" i="23424"/>
  <c r="AE149" i="23424"/>
  <c r="AE136" i="23424"/>
  <c r="AE158" i="23424"/>
  <c r="AE153" i="23424"/>
  <c r="AE138" i="23424"/>
  <c r="AE176" i="23424"/>
  <c r="AE150" i="23424"/>
  <c r="AE140" i="23424"/>
  <c r="AE124" i="23424"/>
  <c r="AE157" i="23424"/>
  <c r="AE141" i="23424"/>
  <c r="AE170" i="23424"/>
  <c r="AE165" i="23424"/>
  <c r="AE144" i="23424"/>
  <c r="AE145" i="23424"/>
  <c r="AE147" i="23424"/>
  <c r="AE148" i="23424"/>
  <c r="AE160" i="23424"/>
  <c r="AE130" i="23424"/>
  <c r="AE128" i="23424"/>
  <c r="AE111" i="23424"/>
  <c r="AE186" i="23424"/>
  <c r="AE112" i="23424"/>
  <c r="AE154" i="23424"/>
  <c r="AE126" i="23424"/>
  <c r="AE114" i="23424"/>
  <c r="AE98" i="23424"/>
  <c r="AE139" i="23424"/>
  <c r="AE134" i="23424"/>
  <c r="AE116" i="23424"/>
  <c r="AE100" i="23424"/>
  <c r="AE166" i="23424"/>
  <c r="AE133" i="23424"/>
  <c r="AE117" i="23424"/>
  <c r="AE132" i="23424"/>
  <c r="AE129" i="23424"/>
  <c r="AE127" i="23424"/>
  <c r="AE120" i="23424"/>
  <c r="AE104" i="23424"/>
  <c r="AE131" i="23424"/>
  <c r="AE121" i="23424"/>
  <c r="AE105" i="23424"/>
  <c r="AE156" i="23424"/>
  <c r="AE125" i="23424"/>
  <c r="AE122" i="23424"/>
  <c r="AE142" i="23424"/>
  <c r="AE137" i="23424"/>
  <c r="AE107" i="23424"/>
  <c r="AE108" i="23424"/>
  <c r="AE95" i="23424"/>
  <c r="AE79" i="23424"/>
  <c r="AE143" i="23424"/>
  <c r="AE96" i="23424"/>
  <c r="AE80" i="23424"/>
  <c r="AE97" i="23424"/>
  <c r="AE82" i="23424"/>
  <c r="AE106" i="23424"/>
  <c r="AE102" i="23424"/>
  <c r="AE99" i="23424"/>
  <c r="AE113" i="23424"/>
  <c r="AE84" i="23424"/>
  <c r="AE85" i="23424"/>
  <c r="AE118" i="23424"/>
  <c r="AE88" i="23424"/>
  <c r="AE89" i="23424"/>
  <c r="AE109" i="23424"/>
  <c r="AE146" i="23424"/>
  <c r="AE91" i="23424"/>
  <c r="AE115" i="23424"/>
  <c r="AE92" i="23424"/>
  <c r="AE119" i="23424"/>
  <c r="AE110" i="23424"/>
  <c r="AE93" i="23424"/>
  <c r="AE86" i="23424"/>
  <c r="AE78" i="23424"/>
  <c r="AE101" i="23424"/>
  <c r="AE68" i="23424"/>
  <c r="AE56" i="23424"/>
  <c r="AE81" i="23424"/>
  <c r="AE73" i="23424"/>
  <c r="AE71" i="23424"/>
  <c r="AE58" i="23424"/>
  <c r="AE75" i="23424"/>
  <c r="AE87" i="23424"/>
  <c r="AE60" i="23424"/>
  <c r="AE69" i="23424"/>
  <c r="AE94" i="23424"/>
  <c r="AE83" i="23424"/>
  <c r="AE77" i="23424"/>
  <c r="AE90" i="23424"/>
  <c r="AE64" i="23424"/>
  <c r="AE48" i="23424"/>
  <c r="AE72" i="23424"/>
  <c r="AE65" i="23424"/>
  <c r="AE49" i="23424"/>
  <c r="AE123" i="23424"/>
  <c r="AE76" i="23424"/>
  <c r="AE74" i="23424"/>
  <c r="AE70" i="23424"/>
  <c r="AE67" i="23424"/>
  <c r="AE51" i="23424"/>
  <c r="AE52" i="23424"/>
  <c r="AE103" i="23424"/>
  <c r="AE53" i="23424"/>
  <c r="AE39" i="23424"/>
  <c r="AE57" i="23424"/>
  <c r="AE40" i="23424"/>
  <c r="AE24" i="23424"/>
  <c r="AE66" i="23424"/>
  <c r="AE61" i="23424"/>
  <c r="AE44" i="23424"/>
  <c r="AE41" i="23424"/>
  <c r="AE59" i="23424"/>
  <c r="AE26" i="23424"/>
  <c r="AE47" i="23424"/>
  <c r="AE27" i="23424"/>
  <c r="AE28" i="23424"/>
  <c r="AE62" i="23424"/>
  <c r="AE46" i="23424"/>
  <c r="AE42" i="23424"/>
  <c r="AE30" i="23424"/>
  <c r="AE32" i="23424"/>
  <c r="AE63" i="23424"/>
  <c r="AE33" i="23424"/>
  <c r="AE34" i="23424"/>
  <c r="AE43" i="23424"/>
  <c r="AE35" i="23424"/>
  <c r="AE54" i="23424"/>
  <c r="AE36" i="23424"/>
  <c r="AE50" i="23424"/>
  <c r="AE37" i="23424"/>
  <c r="AE21" i="23424"/>
  <c r="AE16" i="23424"/>
  <c r="AE10" i="23424"/>
  <c r="AE23" i="23424"/>
  <c r="AE18" i="23424"/>
  <c r="AE25" i="23424"/>
  <c r="AE55" i="23424"/>
  <c r="AE19" i="23424"/>
  <c r="AE38" i="23424"/>
  <c r="AE45" i="23424"/>
  <c r="AE12" i="23424"/>
  <c r="AE17" i="23424"/>
  <c r="AE11" i="23424"/>
  <c r="AE13" i="23424"/>
  <c r="AE14" i="23424"/>
  <c r="AE31" i="23424"/>
  <c r="AE29" i="23424"/>
  <c r="AE15" i="23424"/>
  <c r="AE20" i="23424"/>
  <c r="AE22" i="23424"/>
  <c r="AI181" i="23424"/>
  <c r="AI165" i="23424"/>
  <c r="AI182" i="23424"/>
  <c r="AI166" i="23424"/>
  <c r="AI183" i="23424"/>
  <c r="AI167" i="23424"/>
  <c r="AI184" i="23424"/>
  <c r="AI185" i="23424"/>
  <c r="AI186" i="23424"/>
  <c r="AI170" i="23424"/>
  <c r="AI154" i="23424"/>
  <c r="AI187" i="23424"/>
  <c r="AI171" i="23424"/>
  <c r="AI155" i="23424"/>
  <c r="AI188" i="23424"/>
  <c r="AI172" i="23424"/>
  <c r="AI189" i="23424"/>
  <c r="AI174" i="23424"/>
  <c r="AI158" i="23424"/>
  <c r="AI175" i="23424"/>
  <c r="AI159" i="23424"/>
  <c r="AI176" i="23424"/>
  <c r="AI177" i="23424"/>
  <c r="AI178" i="23424"/>
  <c r="AI162" i="23424"/>
  <c r="AI138" i="23424"/>
  <c r="AI153" i="23424"/>
  <c r="AI139" i="23424"/>
  <c r="AI150" i="23424"/>
  <c r="AI163" i="23424"/>
  <c r="AI152" i="23424"/>
  <c r="AI141" i="23424"/>
  <c r="AI179" i="23424"/>
  <c r="AI169" i="23424"/>
  <c r="AI157" i="23424"/>
  <c r="AI164" i="23424"/>
  <c r="AI143" i="23424"/>
  <c r="AI127" i="23424"/>
  <c r="AI156" i="23424"/>
  <c r="AI144" i="23424"/>
  <c r="AI151" i="23424"/>
  <c r="AI147" i="23424"/>
  <c r="AI148" i="23424"/>
  <c r="AI132" i="23424"/>
  <c r="AI134" i="23424"/>
  <c r="AI160" i="23424"/>
  <c r="AI135" i="23424"/>
  <c r="AI126" i="23424"/>
  <c r="AI114" i="23424"/>
  <c r="AI98" i="23424"/>
  <c r="AI168" i="23424"/>
  <c r="AI115" i="23424"/>
  <c r="AI99" i="23424"/>
  <c r="AI149" i="23424"/>
  <c r="AI124" i="23424"/>
  <c r="AI116" i="23424"/>
  <c r="AI117" i="23424"/>
  <c r="AI101" i="23424"/>
  <c r="AI140" i="23424"/>
  <c r="AI133" i="23424"/>
  <c r="AI129" i="23424"/>
  <c r="AI180" i="23424"/>
  <c r="AI119" i="23424"/>
  <c r="AI103" i="23424"/>
  <c r="AI120" i="23424"/>
  <c r="AI104" i="23424"/>
  <c r="AI121" i="23424"/>
  <c r="AI125" i="23424"/>
  <c r="AI107" i="23424"/>
  <c r="AI108" i="23424"/>
  <c r="AI173" i="23424"/>
  <c r="AI142" i="23424"/>
  <c r="AI137" i="23424"/>
  <c r="AI123" i="23424"/>
  <c r="AI110" i="23424"/>
  <c r="AI130" i="23424"/>
  <c r="AI128" i="23424"/>
  <c r="AI111" i="23424"/>
  <c r="AI82" i="23424"/>
  <c r="AI112" i="23424"/>
  <c r="AI83" i="23424"/>
  <c r="AI67" i="23424"/>
  <c r="AI102" i="23424"/>
  <c r="AI161" i="23424"/>
  <c r="AI106" i="23424"/>
  <c r="AI85" i="23424"/>
  <c r="AI122" i="23424"/>
  <c r="AI113" i="23424"/>
  <c r="AI87" i="23424"/>
  <c r="AI71" i="23424"/>
  <c r="AI88" i="23424"/>
  <c r="AI89" i="23424"/>
  <c r="AI118" i="23424"/>
  <c r="AI91" i="23424"/>
  <c r="AI109" i="23424"/>
  <c r="AI92" i="23424"/>
  <c r="AI146" i="23424"/>
  <c r="AI100" i="23424"/>
  <c r="AI94" i="23424"/>
  <c r="AI145" i="23424"/>
  <c r="AI95" i="23424"/>
  <c r="AI131" i="23424"/>
  <c r="AI96" i="23424"/>
  <c r="AI73" i="23424"/>
  <c r="AI81" i="23424"/>
  <c r="AI80" i="23424"/>
  <c r="AI75" i="23424"/>
  <c r="AI59" i="23424"/>
  <c r="AI43" i="23424"/>
  <c r="AI69" i="23424"/>
  <c r="AI61" i="23424"/>
  <c r="AI45" i="23424"/>
  <c r="AI77" i="23424"/>
  <c r="AI63" i="23424"/>
  <c r="AI47" i="23424"/>
  <c r="AI90" i="23424"/>
  <c r="AI84" i="23424"/>
  <c r="AI79" i="23424"/>
  <c r="AI72" i="23424"/>
  <c r="AI76" i="23424"/>
  <c r="AI74" i="23424"/>
  <c r="AI51" i="23424"/>
  <c r="AI105" i="23424"/>
  <c r="AI70" i="23424"/>
  <c r="AI52" i="23424"/>
  <c r="AI136" i="23424"/>
  <c r="AI54" i="23424"/>
  <c r="AI78" i="23424"/>
  <c r="AI55" i="23424"/>
  <c r="AI93" i="23424"/>
  <c r="AI68" i="23424"/>
  <c r="AI56" i="23424"/>
  <c r="AI41" i="23424"/>
  <c r="AI66" i="23424"/>
  <c r="AI60" i="23424"/>
  <c r="AI58" i="23424"/>
  <c r="AI27" i="23424"/>
  <c r="AI29" i="23424"/>
  <c r="AI30" i="23424"/>
  <c r="AI62" i="23424"/>
  <c r="AI46" i="23424"/>
  <c r="AI42" i="23424"/>
  <c r="AI31" i="23424"/>
  <c r="AI97" i="23424"/>
  <c r="AI33" i="23424"/>
  <c r="AI35" i="23424"/>
  <c r="AI19" i="23424"/>
  <c r="AI64" i="23424"/>
  <c r="AI36" i="23424"/>
  <c r="AI20" i="23424"/>
  <c r="AI37" i="23424"/>
  <c r="AI65" i="23424"/>
  <c r="AI53" i="23424"/>
  <c r="AI38" i="23424"/>
  <c r="AI86" i="23424"/>
  <c r="AI50" i="23424"/>
  <c r="AI49" i="23424"/>
  <c r="AI39" i="23424"/>
  <c r="AI40" i="23424"/>
  <c r="AI24" i="23424"/>
  <c r="AI26" i="23424"/>
  <c r="AI25" i="23424"/>
  <c r="AI10" i="23424"/>
  <c r="AI57" i="23424"/>
  <c r="AI48" i="23424"/>
  <c r="AI32" i="23424"/>
  <c r="AI34" i="23424"/>
  <c r="AI17" i="23424"/>
  <c r="AI11" i="23424"/>
  <c r="AI12" i="23424"/>
  <c r="AI28" i="23424"/>
  <c r="AI13" i="23424"/>
  <c r="AI14" i="23424"/>
  <c r="AI15" i="23424"/>
  <c r="AI44" i="23424"/>
  <c r="AI22" i="23424"/>
  <c r="AI21" i="23424"/>
  <c r="AI23" i="23424"/>
  <c r="AI18" i="23424"/>
  <c r="AI16" i="23424"/>
  <c r="AP187" i="23424"/>
  <c r="AP171" i="23424"/>
  <c r="AP155" i="23424"/>
  <c r="AP188" i="23424"/>
  <c r="AP172" i="23424"/>
  <c r="AP156" i="23424"/>
  <c r="AP189" i="23424"/>
  <c r="AP173" i="23424"/>
  <c r="AP174" i="23424"/>
  <c r="AP175" i="23424"/>
  <c r="AP176" i="23424"/>
  <c r="AP160" i="23424"/>
  <c r="AP177" i="23424"/>
  <c r="AP161" i="23424"/>
  <c r="AP178" i="23424"/>
  <c r="AP162" i="23424"/>
  <c r="AP180" i="23424"/>
  <c r="AP164" i="23424"/>
  <c r="AP181" i="23424"/>
  <c r="AP165" i="23424"/>
  <c r="AP182" i="23424"/>
  <c r="AP183" i="23424"/>
  <c r="AP184" i="23424"/>
  <c r="AP168" i="23424"/>
  <c r="AP152" i="23424"/>
  <c r="AP163" i="23424"/>
  <c r="AP157" i="23424"/>
  <c r="AP144" i="23424"/>
  <c r="AP128" i="23424"/>
  <c r="AP169" i="23424"/>
  <c r="AP145" i="23424"/>
  <c r="AP129" i="23424"/>
  <c r="AP185" i="23424"/>
  <c r="AP146" i="23424"/>
  <c r="AP179" i="23424"/>
  <c r="AP147" i="23424"/>
  <c r="AP131" i="23424"/>
  <c r="AP151" i="23424"/>
  <c r="AP170" i="23424"/>
  <c r="AP133" i="23424"/>
  <c r="AP134" i="23424"/>
  <c r="AP166" i="23424"/>
  <c r="AP137" i="23424"/>
  <c r="AP159" i="23424"/>
  <c r="AP154" i="23424"/>
  <c r="AP138" i="23424"/>
  <c r="AP167" i="23424"/>
  <c r="AP158" i="23424"/>
  <c r="AP150" i="23424"/>
  <c r="AP140" i="23424"/>
  <c r="AP186" i="23424"/>
  <c r="AP153" i="23424"/>
  <c r="AP141" i="23424"/>
  <c r="AP139" i="23424"/>
  <c r="AP120" i="23424"/>
  <c r="AP104" i="23424"/>
  <c r="AP149" i="23424"/>
  <c r="AP132" i="23424"/>
  <c r="AP121" i="23424"/>
  <c r="AP105" i="23424"/>
  <c r="AP122" i="23424"/>
  <c r="AP127" i="23424"/>
  <c r="AP107" i="23424"/>
  <c r="AP135" i="23424"/>
  <c r="AP125" i="23424"/>
  <c r="AP109" i="23424"/>
  <c r="AP136" i="23424"/>
  <c r="AP110" i="23424"/>
  <c r="AP123" i="23424"/>
  <c r="AP113" i="23424"/>
  <c r="AP130" i="23424"/>
  <c r="AP114" i="23424"/>
  <c r="AP143" i="23424"/>
  <c r="AP126" i="23424"/>
  <c r="AP116" i="23424"/>
  <c r="AP117" i="23424"/>
  <c r="AP106" i="23424"/>
  <c r="AP88" i="23424"/>
  <c r="AP72" i="23424"/>
  <c r="AP89" i="23424"/>
  <c r="AP73" i="23424"/>
  <c r="AP142" i="23424"/>
  <c r="AP108" i="23424"/>
  <c r="AP101" i="23424"/>
  <c r="AP91" i="23424"/>
  <c r="AP75" i="23424"/>
  <c r="AP92" i="23424"/>
  <c r="AP148" i="23424"/>
  <c r="AP98" i="23424"/>
  <c r="AP93" i="23424"/>
  <c r="AP77" i="23424"/>
  <c r="AP118" i="23424"/>
  <c r="AP94" i="23424"/>
  <c r="AP100" i="23424"/>
  <c r="AP95" i="23424"/>
  <c r="AP115" i="23424"/>
  <c r="AP81" i="23424"/>
  <c r="AP124" i="23424"/>
  <c r="AP82" i="23424"/>
  <c r="AP119" i="23424"/>
  <c r="AP103" i="23424"/>
  <c r="AP97" i="23424"/>
  <c r="AP84" i="23424"/>
  <c r="AP111" i="23424"/>
  <c r="AP85" i="23424"/>
  <c r="AP99" i="23424"/>
  <c r="AP86" i="23424"/>
  <c r="AP112" i="23424"/>
  <c r="AP64" i="23424"/>
  <c r="AP87" i="23424"/>
  <c r="AP65" i="23424"/>
  <c r="AP49" i="23424"/>
  <c r="AP79" i="23424"/>
  <c r="AP83" i="23424"/>
  <c r="AP51" i="23424"/>
  <c r="AP96" i="23424"/>
  <c r="AP76" i="23424"/>
  <c r="AP90" i="23424"/>
  <c r="AP74" i="23424"/>
  <c r="AP67" i="23424"/>
  <c r="AP53" i="23424"/>
  <c r="AP70" i="23424"/>
  <c r="AP78" i="23424"/>
  <c r="AP57" i="23424"/>
  <c r="AP68" i="23424"/>
  <c r="AP58" i="23424"/>
  <c r="AP42" i="23424"/>
  <c r="AP60" i="23424"/>
  <c r="AP80" i="23424"/>
  <c r="AP71" i="23424"/>
  <c r="AP61" i="23424"/>
  <c r="AP62" i="23424"/>
  <c r="AP32" i="23424"/>
  <c r="AP46" i="23424"/>
  <c r="AP33" i="23424"/>
  <c r="AP17" i="23424"/>
  <c r="AP45" i="23424"/>
  <c r="AP35" i="23424"/>
  <c r="AP19" i="23424"/>
  <c r="AP43" i="23424"/>
  <c r="AP36" i="23424"/>
  <c r="AP20" i="23424"/>
  <c r="AP69" i="23424"/>
  <c r="AP63" i="23424"/>
  <c r="AP37" i="23424"/>
  <c r="AP21" i="23424"/>
  <c r="AP52" i="23424"/>
  <c r="AP39" i="23424"/>
  <c r="AP23" i="23424"/>
  <c r="AP102" i="23424"/>
  <c r="AP54" i="23424"/>
  <c r="AP50" i="23424"/>
  <c r="AP25" i="23424"/>
  <c r="AP44" i="23424"/>
  <c r="AP26" i="23424"/>
  <c r="AP55" i="23424"/>
  <c r="AP41" i="23424"/>
  <c r="AP56" i="23424"/>
  <c r="AP48" i="23424"/>
  <c r="AP28" i="23424"/>
  <c r="AP66" i="23424"/>
  <c r="AP29" i="23424"/>
  <c r="AP47" i="23424"/>
  <c r="AP30" i="23424"/>
  <c r="AP59" i="23424"/>
  <c r="AP27" i="23424"/>
  <c r="AP13" i="23424"/>
  <c r="AP14" i="23424"/>
  <c r="AP34" i="23424"/>
  <c r="AP38" i="23424"/>
  <c r="AP15" i="23424"/>
  <c r="AP10" i="23424"/>
  <c r="AP31" i="23424"/>
  <c r="AP22" i="23424"/>
  <c r="AP18" i="23424"/>
  <c r="AP12" i="23424"/>
  <c r="AP40" i="23424"/>
  <c r="AP16" i="23424"/>
  <c r="AP24" i="23424"/>
  <c r="AP11" i="23424"/>
  <c r="BF186" i="23424"/>
  <c r="BF170" i="23424"/>
  <c r="BF154" i="23424"/>
  <c r="BF187" i="23424"/>
  <c r="BF171" i="23424"/>
  <c r="BF155" i="23424"/>
  <c r="BF188" i="23424"/>
  <c r="BF172" i="23424"/>
  <c r="BF189" i="23424"/>
  <c r="BF174" i="23424"/>
  <c r="BF175" i="23424"/>
  <c r="BF159" i="23424"/>
  <c r="BF176" i="23424"/>
  <c r="BF160" i="23424"/>
  <c r="BF177" i="23424"/>
  <c r="BF161" i="23424"/>
  <c r="BF179" i="23424"/>
  <c r="BF163" i="23424"/>
  <c r="BF180" i="23424"/>
  <c r="BF164" i="23424"/>
  <c r="BF181" i="23424"/>
  <c r="BF182" i="23424"/>
  <c r="BF183" i="23424"/>
  <c r="BF167" i="23424"/>
  <c r="BF185" i="23424"/>
  <c r="BF143" i="23424"/>
  <c r="BF127" i="23424"/>
  <c r="BF150" i="23424"/>
  <c r="BF144" i="23424"/>
  <c r="BF128" i="23424"/>
  <c r="BF145" i="23424"/>
  <c r="BF166" i="23424"/>
  <c r="BF158" i="23424"/>
  <c r="BF146" i="23424"/>
  <c r="BF130" i="23424"/>
  <c r="BF184" i="23424"/>
  <c r="BF153" i="23424"/>
  <c r="BF132" i="23424"/>
  <c r="BF173" i="23424"/>
  <c r="BF168" i="23424"/>
  <c r="BF152" i="23424"/>
  <c r="BF148" i="23424"/>
  <c r="BF133" i="23424"/>
  <c r="BF178" i="23424"/>
  <c r="BF157" i="23424"/>
  <c r="BF162" i="23424"/>
  <c r="BF156" i="23424"/>
  <c r="BF151" i="23424"/>
  <c r="BF136" i="23424"/>
  <c r="BF149" i="23424"/>
  <c r="BF137" i="23424"/>
  <c r="BF169" i="23424"/>
  <c r="BF139" i="23424"/>
  <c r="BF140" i="23424"/>
  <c r="BF126" i="23424"/>
  <c r="BF119" i="23424"/>
  <c r="BF103" i="23424"/>
  <c r="BF120" i="23424"/>
  <c r="BF104" i="23424"/>
  <c r="BF142" i="23424"/>
  <c r="BF124" i="23424"/>
  <c r="BF121" i="23424"/>
  <c r="BF106" i="23424"/>
  <c r="BF129" i="23424"/>
  <c r="BF122" i="23424"/>
  <c r="BF108" i="23424"/>
  <c r="BF165" i="23424"/>
  <c r="BF138" i="23424"/>
  <c r="BF109" i="23424"/>
  <c r="BF125" i="23424"/>
  <c r="BF112" i="23424"/>
  <c r="BF134" i="23424"/>
  <c r="BF113" i="23424"/>
  <c r="BF131" i="23424"/>
  <c r="BF123" i="23424"/>
  <c r="BF115" i="23424"/>
  <c r="BF147" i="23424"/>
  <c r="BF141" i="23424"/>
  <c r="BF116" i="23424"/>
  <c r="BF97" i="23424"/>
  <c r="BF87" i="23424"/>
  <c r="BF71" i="23424"/>
  <c r="BF135" i="23424"/>
  <c r="BF118" i="23424"/>
  <c r="BF88" i="23424"/>
  <c r="BF72" i="23424"/>
  <c r="BF110" i="23424"/>
  <c r="BF99" i="23424"/>
  <c r="BF90" i="23424"/>
  <c r="BF74" i="23424"/>
  <c r="BF91" i="23424"/>
  <c r="BF102" i="23424"/>
  <c r="BF92" i="23424"/>
  <c r="BF76" i="23424"/>
  <c r="BF105" i="23424"/>
  <c r="BF93" i="23424"/>
  <c r="BF111" i="23424"/>
  <c r="BF94" i="23424"/>
  <c r="BF101" i="23424"/>
  <c r="BF96" i="23424"/>
  <c r="BF80" i="23424"/>
  <c r="BF117" i="23424"/>
  <c r="BF98" i="23424"/>
  <c r="BF81" i="23424"/>
  <c r="BF107" i="23424"/>
  <c r="BF83" i="23424"/>
  <c r="BF100" i="23424"/>
  <c r="BF84" i="23424"/>
  <c r="BF85" i="23424"/>
  <c r="BF63" i="23424"/>
  <c r="BF75" i="23424"/>
  <c r="BF73" i="23424"/>
  <c r="BF64" i="23424"/>
  <c r="BF48" i="23424"/>
  <c r="BF77" i="23424"/>
  <c r="BF69" i="23424"/>
  <c r="BF66" i="23424"/>
  <c r="BF50" i="23424"/>
  <c r="BF52" i="23424"/>
  <c r="BF86" i="23424"/>
  <c r="BF89" i="23424"/>
  <c r="BF95" i="23424"/>
  <c r="BF82" i="23424"/>
  <c r="BF56" i="23424"/>
  <c r="BF70" i="23424"/>
  <c r="BF57" i="23424"/>
  <c r="BF41" i="23424"/>
  <c r="BF78" i="23424"/>
  <c r="BF59" i="23424"/>
  <c r="BF68" i="23424"/>
  <c r="BF60" i="23424"/>
  <c r="BF61" i="23424"/>
  <c r="BF67" i="23424"/>
  <c r="BF51" i="23424"/>
  <c r="BF31" i="23424"/>
  <c r="BF53" i="23424"/>
  <c r="BF49" i="23424"/>
  <c r="BF32" i="23424"/>
  <c r="BF16" i="23424"/>
  <c r="BF65" i="23424"/>
  <c r="BF54" i="23424"/>
  <c r="BF42" i="23424"/>
  <c r="BF79" i="23424"/>
  <c r="BF34" i="23424"/>
  <c r="BF18" i="23424"/>
  <c r="BF55" i="23424"/>
  <c r="BF35" i="23424"/>
  <c r="BF19" i="23424"/>
  <c r="BF47" i="23424"/>
  <c r="BF36" i="23424"/>
  <c r="BF20" i="23424"/>
  <c r="BF114" i="23424"/>
  <c r="BF58" i="23424"/>
  <c r="BF38" i="23424"/>
  <c r="BF22" i="23424"/>
  <c r="BF45" i="23424"/>
  <c r="BF40" i="23424"/>
  <c r="BF24" i="23424"/>
  <c r="BF25" i="23424"/>
  <c r="BF62" i="23424"/>
  <c r="BF27" i="23424"/>
  <c r="BF28" i="23424"/>
  <c r="BF44" i="23424"/>
  <c r="BF29" i="23424"/>
  <c r="BF12" i="23424"/>
  <c r="BF13" i="23424"/>
  <c r="BF15" i="23424"/>
  <c r="BF23" i="23424"/>
  <c r="BF21" i="23424"/>
  <c r="BF14" i="23424"/>
  <c r="BF17" i="23424"/>
  <c r="BF11" i="23424"/>
  <c r="BF46" i="23424"/>
  <c r="BF33" i="23424"/>
  <c r="BF26" i="23424"/>
  <c r="BF37" i="23424"/>
  <c r="BF39" i="23424"/>
  <c r="BF30" i="23424"/>
  <c r="BF43" i="23424"/>
  <c r="BF10" i="23424"/>
  <c r="AZ180" i="23424"/>
  <c r="AZ164" i="23424"/>
  <c r="AZ181" i="23424"/>
  <c r="AZ165" i="23424"/>
  <c r="AZ182" i="23424"/>
  <c r="AZ166" i="23424"/>
  <c r="AZ183" i="23424"/>
  <c r="AZ184" i="23424"/>
  <c r="AZ185" i="23424"/>
  <c r="AZ169" i="23424"/>
  <c r="AZ153" i="23424"/>
  <c r="AZ186" i="23424"/>
  <c r="AZ170" i="23424"/>
  <c r="AZ154" i="23424"/>
  <c r="AZ187" i="23424"/>
  <c r="AZ171" i="23424"/>
  <c r="AZ188" i="23424"/>
  <c r="AZ189" i="23424"/>
  <c r="AZ173" i="23424"/>
  <c r="AZ157" i="23424"/>
  <c r="AZ174" i="23424"/>
  <c r="AZ175" i="23424"/>
  <c r="AZ176" i="23424"/>
  <c r="AZ177" i="23424"/>
  <c r="AZ161" i="23424"/>
  <c r="AZ149" i="23424"/>
  <c r="AZ137" i="23424"/>
  <c r="AZ138" i="23424"/>
  <c r="AZ179" i="23424"/>
  <c r="AZ140" i="23424"/>
  <c r="AZ159" i="23424"/>
  <c r="AZ172" i="23424"/>
  <c r="AZ160" i="23424"/>
  <c r="AZ142" i="23424"/>
  <c r="AZ126" i="23424"/>
  <c r="AZ158" i="23424"/>
  <c r="AZ150" i="23424"/>
  <c r="AZ143" i="23424"/>
  <c r="AZ167" i="23424"/>
  <c r="AZ178" i="23424"/>
  <c r="AZ168" i="23424"/>
  <c r="AZ146" i="23424"/>
  <c r="AZ152" i="23424"/>
  <c r="AZ147" i="23424"/>
  <c r="AZ131" i="23424"/>
  <c r="AZ162" i="23424"/>
  <c r="AZ148" i="23424"/>
  <c r="AZ133" i="23424"/>
  <c r="AZ163" i="23424"/>
  <c r="AZ156" i="23424"/>
  <c r="AZ134" i="23424"/>
  <c r="AZ141" i="23424"/>
  <c r="AZ135" i="23424"/>
  <c r="AZ113" i="23424"/>
  <c r="AZ97" i="23424"/>
  <c r="AZ128" i="23424"/>
  <c r="AZ114" i="23424"/>
  <c r="AZ98" i="23424"/>
  <c r="AZ136" i="23424"/>
  <c r="AZ145" i="23424"/>
  <c r="AZ130" i="23424"/>
  <c r="AZ116" i="23424"/>
  <c r="AZ100" i="23424"/>
  <c r="AZ118" i="23424"/>
  <c r="AZ102" i="23424"/>
  <c r="AZ124" i="23424"/>
  <c r="AZ119" i="23424"/>
  <c r="AZ103" i="23424"/>
  <c r="AZ151" i="23424"/>
  <c r="AZ129" i="23424"/>
  <c r="AZ106" i="23424"/>
  <c r="AZ127" i="23424"/>
  <c r="AZ122" i="23424"/>
  <c r="AZ107" i="23424"/>
  <c r="AZ132" i="23424"/>
  <c r="AZ155" i="23424"/>
  <c r="AZ144" i="23424"/>
  <c r="AZ139" i="23424"/>
  <c r="AZ109" i="23424"/>
  <c r="AZ125" i="23424"/>
  <c r="AZ110" i="23424"/>
  <c r="AZ81" i="23424"/>
  <c r="AZ82" i="23424"/>
  <c r="AZ84" i="23424"/>
  <c r="AZ104" i="23424"/>
  <c r="AZ115" i="23424"/>
  <c r="AZ86" i="23424"/>
  <c r="AZ70" i="23424"/>
  <c r="AZ87" i="23424"/>
  <c r="AZ121" i="23424"/>
  <c r="AZ99" i="23424"/>
  <c r="AZ88" i="23424"/>
  <c r="AZ111" i="23424"/>
  <c r="AZ105" i="23424"/>
  <c r="AZ90" i="23424"/>
  <c r="AZ91" i="23424"/>
  <c r="AZ112" i="23424"/>
  <c r="AZ123" i="23424"/>
  <c r="AZ117" i="23424"/>
  <c r="AZ101" i="23424"/>
  <c r="AZ93" i="23424"/>
  <c r="AZ120" i="23424"/>
  <c r="AZ94" i="23424"/>
  <c r="AZ95" i="23424"/>
  <c r="AZ92" i="23424"/>
  <c r="AZ68" i="23424"/>
  <c r="AZ58" i="23424"/>
  <c r="AZ42" i="23424"/>
  <c r="AZ96" i="23424"/>
  <c r="AZ78" i="23424"/>
  <c r="AZ108" i="23424"/>
  <c r="AZ85" i="23424"/>
  <c r="AZ60" i="23424"/>
  <c r="AZ71" i="23424"/>
  <c r="AZ73" i="23424"/>
  <c r="AZ62" i="23424"/>
  <c r="AZ46" i="23424"/>
  <c r="AZ75" i="23424"/>
  <c r="AZ69" i="23424"/>
  <c r="AZ80" i="23424"/>
  <c r="AZ77" i="23424"/>
  <c r="AZ66" i="23424"/>
  <c r="AZ50" i="23424"/>
  <c r="AZ89" i="23424"/>
  <c r="AZ51" i="23424"/>
  <c r="AZ72" i="23424"/>
  <c r="AZ67" i="23424"/>
  <c r="AZ53" i="23424"/>
  <c r="AZ79" i="23424"/>
  <c r="AZ54" i="23424"/>
  <c r="AZ76" i="23424"/>
  <c r="AZ74" i="23424"/>
  <c r="AZ55" i="23424"/>
  <c r="AZ83" i="23424"/>
  <c r="AZ63" i="23424"/>
  <c r="AZ26" i="23424"/>
  <c r="AZ52" i="23424"/>
  <c r="AZ44" i="23424"/>
  <c r="AZ41" i="23424"/>
  <c r="AZ28" i="23424"/>
  <c r="AZ64" i="23424"/>
  <c r="AZ29" i="23424"/>
  <c r="AZ49" i="23424"/>
  <c r="AZ30" i="23424"/>
  <c r="AZ65" i="23424"/>
  <c r="AZ56" i="23424"/>
  <c r="AZ48" i="23424"/>
  <c r="AZ32" i="23424"/>
  <c r="AZ34" i="23424"/>
  <c r="AZ18" i="23424"/>
  <c r="AZ61" i="23424"/>
  <c r="AZ59" i="23424"/>
  <c r="AZ35" i="23424"/>
  <c r="AZ19" i="23424"/>
  <c r="AZ36" i="23424"/>
  <c r="AZ37" i="23424"/>
  <c r="AZ45" i="23424"/>
  <c r="AZ43" i="23424"/>
  <c r="AZ38" i="23424"/>
  <c r="AZ39" i="23424"/>
  <c r="AZ23" i="23424"/>
  <c r="AZ57" i="23424"/>
  <c r="AZ11" i="23424"/>
  <c r="AZ17" i="23424"/>
  <c r="AZ47" i="23424"/>
  <c r="AZ16" i="23424"/>
  <c r="AZ20" i="23424"/>
  <c r="AZ40" i="23424"/>
  <c r="AZ10" i="23424"/>
  <c r="AZ22" i="23424"/>
  <c r="AZ21" i="23424"/>
  <c r="AZ14" i="23424"/>
  <c r="AZ33" i="23424"/>
  <c r="AZ12" i="23424"/>
  <c r="AZ31" i="23424"/>
  <c r="AZ24" i="23424"/>
  <c r="AZ13" i="23424"/>
  <c r="AZ25" i="23424"/>
  <c r="AZ15" i="23424"/>
  <c r="AZ27" i="23424"/>
  <c r="AM184" i="23424"/>
  <c r="AM168" i="23424"/>
  <c r="AM152" i="23424"/>
  <c r="AM185" i="23424"/>
  <c r="AM169" i="23424"/>
  <c r="AM153" i="23424"/>
  <c r="AM186" i="23424"/>
  <c r="AM170" i="23424"/>
  <c r="AM187" i="23424"/>
  <c r="AM188" i="23424"/>
  <c r="AM189" i="23424"/>
  <c r="AM173" i="23424"/>
  <c r="AM157" i="23424"/>
  <c r="AM174" i="23424"/>
  <c r="AM158" i="23424"/>
  <c r="AM175" i="23424"/>
  <c r="AM177" i="23424"/>
  <c r="AM161" i="23424"/>
  <c r="AM178" i="23424"/>
  <c r="AM162" i="23424"/>
  <c r="AM179" i="23424"/>
  <c r="AM180" i="23424"/>
  <c r="AM181" i="23424"/>
  <c r="AM165" i="23424"/>
  <c r="AM141" i="23424"/>
  <c r="AM125" i="23424"/>
  <c r="AM163" i="23424"/>
  <c r="AM142" i="23424"/>
  <c r="AM126" i="23424"/>
  <c r="AM143" i="23424"/>
  <c r="AM164" i="23424"/>
  <c r="AM144" i="23424"/>
  <c r="AM176" i="23424"/>
  <c r="AM182" i="23424"/>
  <c r="AM156" i="23424"/>
  <c r="AM146" i="23424"/>
  <c r="AM130" i="23424"/>
  <c r="AM147" i="23424"/>
  <c r="AM131" i="23424"/>
  <c r="AM171" i="23424"/>
  <c r="AM155" i="23424"/>
  <c r="AM151" i="23424"/>
  <c r="AM148" i="23424"/>
  <c r="AM134" i="23424"/>
  <c r="AM135" i="23424"/>
  <c r="AM172" i="23424"/>
  <c r="AM166" i="23424"/>
  <c r="AM159" i="23424"/>
  <c r="AM154" i="23424"/>
  <c r="AM149" i="23424"/>
  <c r="AM160" i="23424"/>
  <c r="AM137" i="23424"/>
  <c r="AM167" i="23424"/>
  <c r="AM138" i="23424"/>
  <c r="AM117" i="23424"/>
  <c r="AM101" i="23424"/>
  <c r="AM139" i="23424"/>
  <c r="AM124" i="23424"/>
  <c r="AM118" i="23424"/>
  <c r="AM102" i="23424"/>
  <c r="AM133" i="23424"/>
  <c r="AM132" i="23424"/>
  <c r="AM119" i="23424"/>
  <c r="AM140" i="23424"/>
  <c r="AM129" i="23424"/>
  <c r="AM120" i="23424"/>
  <c r="AM104" i="23424"/>
  <c r="AM183" i="23424"/>
  <c r="AM127" i="23424"/>
  <c r="AM122" i="23424"/>
  <c r="AM106" i="23424"/>
  <c r="AM107" i="23424"/>
  <c r="AM145" i="23424"/>
  <c r="AM136" i="23424"/>
  <c r="AM110" i="23424"/>
  <c r="AM123" i="23424"/>
  <c r="AM111" i="23424"/>
  <c r="AM128" i="23424"/>
  <c r="AM113" i="23424"/>
  <c r="AM114" i="23424"/>
  <c r="AM112" i="23424"/>
  <c r="AM85" i="23424"/>
  <c r="AM69" i="23424"/>
  <c r="AM99" i="23424"/>
  <c r="AM86" i="23424"/>
  <c r="AM70" i="23424"/>
  <c r="AM150" i="23424"/>
  <c r="AM88" i="23424"/>
  <c r="AM72" i="23424"/>
  <c r="AM108" i="23424"/>
  <c r="AM90" i="23424"/>
  <c r="AM74" i="23424"/>
  <c r="AM91" i="23424"/>
  <c r="AM92" i="23424"/>
  <c r="AM109" i="23424"/>
  <c r="AM94" i="23424"/>
  <c r="AM121" i="23424"/>
  <c r="AM115" i="23424"/>
  <c r="AM100" i="23424"/>
  <c r="AM95" i="23424"/>
  <c r="AM79" i="23424"/>
  <c r="AM103" i="23424"/>
  <c r="AM81" i="23424"/>
  <c r="AM116" i="23424"/>
  <c r="AM105" i="23424"/>
  <c r="AM61" i="23424"/>
  <c r="AM82" i="23424"/>
  <c r="AM77" i="23424"/>
  <c r="AM62" i="23424"/>
  <c r="AM46" i="23424"/>
  <c r="AM87" i="23424"/>
  <c r="AM64" i="23424"/>
  <c r="AM48" i="23424"/>
  <c r="AM83" i="23424"/>
  <c r="AM96" i="23424"/>
  <c r="AM66" i="23424"/>
  <c r="AM50" i="23424"/>
  <c r="AM84" i="23424"/>
  <c r="AM76" i="23424"/>
  <c r="AM54" i="23424"/>
  <c r="AM98" i="23424"/>
  <c r="AM78" i="23424"/>
  <c r="AM55" i="23424"/>
  <c r="AM57" i="23424"/>
  <c r="AM93" i="23424"/>
  <c r="AM68" i="23424"/>
  <c r="AM58" i="23424"/>
  <c r="AM97" i="23424"/>
  <c r="AM89" i="23424"/>
  <c r="AM80" i="23424"/>
  <c r="AM75" i="23424"/>
  <c r="AM73" i="23424"/>
  <c r="AM71" i="23424"/>
  <c r="AM59" i="23424"/>
  <c r="AM47" i="23424"/>
  <c r="AM30" i="23424"/>
  <c r="AM42" i="23424"/>
  <c r="AM32" i="23424"/>
  <c r="AM16" i="23424"/>
  <c r="AM33" i="23424"/>
  <c r="AM67" i="23424"/>
  <c r="AM45" i="23424"/>
  <c r="AM34" i="23424"/>
  <c r="AM63" i="23424"/>
  <c r="AM43" i="23424"/>
  <c r="AM36" i="23424"/>
  <c r="AM20" i="23424"/>
  <c r="AM52" i="23424"/>
  <c r="AM38" i="23424"/>
  <c r="AM22" i="23424"/>
  <c r="AM65" i="23424"/>
  <c r="AM51" i="23424"/>
  <c r="AM39" i="23424"/>
  <c r="AM23" i="23424"/>
  <c r="AM53" i="23424"/>
  <c r="AM49" i="23424"/>
  <c r="AM40" i="23424"/>
  <c r="AM56" i="23424"/>
  <c r="AM44" i="23424"/>
  <c r="AM41" i="23424"/>
  <c r="AM27" i="23424"/>
  <c r="AM10" i="23424"/>
  <c r="AM17" i="23424"/>
  <c r="AM11" i="23424"/>
  <c r="AM12" i="23424"/>
  <c r="AM13" i="23424"/>
  <c r="AM28" i="23424"/>
  <c r="AM14" i="23424"/>
  <c r="AM15" i="23424"/>
  <c r="AM31" i="23424"/>
  <c r="AM29" i="23424"/>
  <c r="AM35" i="23424"/>
  <c r="AM21" i="23424"/>
  <c r="AM26" i="23424"/>
  <c r="AM24" i="23424"/>
  <c r="AM19" i="23424"/>
  <c r="AM18" i="23424"/>
  <c r="AM60" i="23424"/>
  <c r="AM37" i="23424"/>
  <c r="AM25" i="23424"/>
  <c r="AW177" i="23424"/>
  <c r="AW161" i="23424"/>
  <c r="AW178" i="23424"/>
  <c r="AW162" i="23424"/>
  <c r="AW179" i="23424"/>
  <c r="AW163" i="23424"/>
  <c r="AW180" i="23424"/>
  <c r="AW181" i="23424"/>
  <c r="AW182" i="23424"/>
  <c r="AW166" i="23424"/>
  <c r="AW150" i="23424"/>
  <c r="AW183" i="23424"/>
  <c r="AW167" i="23424"/>
  <c r="AW151" i="23424"/>
  <c r="AW184" i="23424"/>
  <c r="AW168" i="23424"/>
  <c r="AW186" i="23424"/>
  <c r="AW170" i="23424"/>
  <c r="AW154" i="23424"/>
  <c r="AW187" i="23424"/>
  <c r="AW171" i="23424"/>
  <c r="AW188" i="23424"/>
  <c r="AW189" i="23424"/>
  <c r="AW174" i="23424"/>
  <c r="AW158" i="23424"/>
  <c r="AW134" i="23424"/>
  <c r="AW185" i="23424"/>
  <c r="AW155" i="23424"/>
  <c r="AW135" i="23424"/>
  <c r="AW176" i="23424"/>
  <c r="AW165" i="23424"/>
  <c r="AW149" i="23424"/>
  <c r="AW137" i="23424"/>
  <c r="AW139" i="23424"/>
  <c r="AW123" i="23424"/>
  <c r="AW172" i="23424"/>
  <c r="AW159" i="23424"/>
  <c r="AW140" i="23424"/>
  <c r="AW175" i="23424"/>
  <c r="AW160" i="23424"/>
  <c r="AW153" i="23424"/>
  <c r="AW143" i="23424"/>
  <c r="AW173" i="23424"/>
  <c r="AW144" i="23424"/>
  <c r="AW152" i="23424"/>
  <c r="AW146" i="23424"/>
  <c r="AW157" i="23424"/>
  <c r="AW147" i="23424"/>
  <c r="AW110" i="23424"/>
  <c r="AW141" i="23424"/>
  <c r="AW131" i="23424"/>
  <c r="AW111" i="23424"/>
  <c r="AW136" i="23424"/>
  <c r="AW113" i="23424"/>
  <c r="AW145" i="23424"/>
  <c r="AW128" i="23424"/>
  <c r="AW115" i="23424"/>
  <c r="AW99" i="23424"/>
  <c r="AW142" i="23424"/>
  <c r="AW130" i="23424"/>
  <c r="AW126" i="23424"/>
  <c r="AW116" i="23424"/>
  <c r="AW148" i="23424"/>
  <c r="AW164" i="23424"/>
  <c r="AW119" i="23424"/>
  <c r="AW103" i="23424"/>
  <c r="AW156" i="23424"/>
  <c r="AW138" i="23424"/>
  <c r="AW120" i="23424"/>
  <c r="AW121" i="23424"/>
  <c r="AW129" i="23424"/>
  <c r="AW106" i="23424"/>
  <c r="AW127" i="23424"/>
  <c r="AW122" i="23424"/>
  <c r="AW107" i="23424"/>
  <c r="AW169" i="23424"/>
  <c r="AW108" i="23424"/>
  <c r="AW98" i="23424"/>
  <c r="AW94" i="23424"/>
  <c r="AW78" i="23424"/>
  <c r="AW95" i="23424"/>
  <c r="AW79" i="23424"/>
  <c r="AW100" i="23424"/>
  <c r="AW114" i="23424"/>
  <c r="AW81" i="23424"/>
  <c r="AW118" i="23424"/>
  <c r="AW109" i="23424"/>
  <c r="AW83" i="23424"/>
  <c r="AW125" i="23424"/>
  <c r="AW104" i="23424"/>
  <c r="AW84" i="23424"/>
  <c r="AW133" i="23424"/>
  <c r="AW97" i="23424"/>
  <c r="AW132" i="23424"/>
  <c r="AW124" i="23424"/>
  <c r="AW87" i="23424"/>
  <c r="AW105" i="23424"/>
  <c r="AW102" i="23424"/>
  <c r="AW88" i="23424"/>
  <c r="AW112" i="23424"/>
  <c r="AW90" i="23424"/>
  <c r="AW117" i="23424"/>
  <c r="AW91" i="23424"/>
  <c r="AW101" i="23424"/>
  <c r="AW92" i="23424"/>
  <c r="AW70" i="23424"/>
  <c r="AW76" i="23424"/>
  <c r="AW74" i="23424"/>
  <c r="AW55" i="23424"/>
  <c r="AW96" i="23424"/>
  <c r="AW57" i="23424"/>
  <c r="AW85" i="23424"/>
  <c r="AW68" i="23424"/>
  <c r="AW59" i="23424"/>
  <c r="AW71" i="23424"/>
  <c r="AW75" i="23424"/>
  <c r="AW69" i="23424"/>
  <c r="AW63" i="23424"/>
  <c r="AW47" i="23424"/>
  <c r="AW80" i="23424"/>
  <c r="AW64" i="23424"/>
  <c r="AW48" i="23424"/>
  <c r="AW93" i="23424"/>
  <c r="AW89" i="23424"/>
  <c r="AW86" i="23424"/>
  <c r="AW77" i="23424"/>
  <c r="AW66" i="23424"/>
  <c r="AW50" i="23424"/>
  <c r="AW82" i="23424"/>
  <c r="AW52" i="23424"/>
  <c r="AW43" i="23424"/>
  <c r="AW38" i="23424"/>
  <c r="AW67" i="23424"/>
  <c r="AW62" i="23424"/>
  <c r="AW39" i="23424"/>
  <c r="AW23" i="23424"/>
  <c r="AW40" i="23424"/>
  <c r="AW25" i="23424"/>
  <c r="AW26" i="23424"/>
  <c r="AW73" i="23424"/>
  <c r="AW53" i="23424"/>
  <c r="AW51" i="23424"/>
  <c r="AW41" i="23424"/>
  <c r="AW27" i="23424"/>
  <c r="AW54" i="23424"/>
  <c r="AW49" i="23424"/>
  <c r="AW44" i="23424"/>
  <c r="AW65" i="23424"/>
  <c r="AW29" i="23424"/>
  <c r="AW72" i="23424"/>
  <c r="AW31" i="23424"/>
  <c r="AW42" i="23424"/>
  <c r="AW32" i="23424"/>
  <c r="AW60" i="23424"/>
  <c r="AW58" i="23424"/>
  <c r="AW33" i="23424"/>
  <c r="AW61" i="23424"/>
  <c r="AW34" i="23424"/>
  <c r="AW35" i="23424"/>
  <c r="AW46" i="23424"/>
  <c r="AW36" i="23424"/>
  <c r="AW20" i="23424"/>
  <c r="AW30" i="23424"/>
  <c r="AW56" i="23424"/>
  <c r="AW28" i="23424"/>
  <c r="AW15" i="23424"/>
  <c r="AW16" i="23424"/>
  <c r="AW11" i="23424"/>
  <c r="AW14" i="23424"/>
  <c r="AW45" i="23424"/>
  <c r="AW22" i="23424"/>
  <c r="AW21" i="23424"/>
  <c r="AW19" i="23424"/>
  <c r="AW18" i="23424"/>
  <c r="AW10" i="23424"/>
  <c r="AW24" i="23424"/>
  <c r="AW12" i="23424"/>
  <c r="AW37" i="23424"/>
  <c r="AW13" i="23424"/>
  <c r="AW17" i="23424"/>
  <c r="AS174" i="23424"/>
  <c r="AS158" i="23424"/>
  <c r="AS175" i="23424"/>
  <c r="AS159" i="23424"/>
  <c r="AS176" i="23424"/>
  <c r="AS177" i="23424"/>
  <c r="AS178" i="23424"/>
  <c r="AS179" i="23424"/>
  <c r="AS163" i="23424"/>
  <c r="AS180" i="23424"/>
  <c r="AS164" i="23424"/>
  <c r="AS148" i="23424"/>
  <c r="AS181" i="23424"/>
  <c r="AS165" i="23424"/>
  <c r="AS183" i="23424"/>
  <c r="AS167" i="23424"/>
  <c r="AS151" i="23424"/>
  <c r="AS184" i="23424"/>
  <c r="AS168" i="23424"/>
  <c r="AS185" i="23424"/>
  <c r="AS186" i="23424"/>
  <c r="AS187" i="23424"/>
  <c r="AS171" i="23424"/>
  <c r="AS155" i="23424"/>
  <c r="AS147" i="23424"/>
  <c r="AS131" i="23424"/>
  <c r="AS156" i="23424"/>
  <c r="AS132" i="23424"/>
  <c r="AS189" i="23424"/>
  <c r="AS170" i="23424"/>
  <c r="AS134" i="23424"/>
  <c r="AS188" i="23424"/>
  <c r="AS182" i="23424"/>
  <c r="AS149" i="23424"/>
  <c r="AS136" i="23424"/>
  <c r="AS137" i="23424"/>
  <c r="AS172" i="23424"/>
  <c r="AS166" i="23424"/>
  <c r="AS160" i="23424"/>
  <c r="AS140" i="23424"/>
  <c r="AS161" i="23424"/>
  <c r="AS150" i="23424"/>
  <c r="AS141" i="23424"/>
  <c r="AS153" i="23424"/>
  <c r="AS173" i="23424"/>
  <c r="AS143" i="23424"/>
  <c r="AS152" i="23424"/>
  <c r="AS144" i="23424"/>
  <c r="AS169" i="23424"/>
  <c r="AS154" i="23424"/>
  <c r="AS127" i="23424"/>
  <c r="AS107" i="23424"/>
  <c r="AS108" i="23424"/>
  <c r="AS125" i="23424"/>
  <c r="AS135" i="23424"/>
  <c r="AS110" i="23424"/>
  <c r="AS123" i="23424"/>
  <c r="AS145" i="23424"/>
  <c r="AS112" i="23424"/>
  <c r="AS113" i="23424"/>
  <c r="AS142" i="23424"/>
  <c r="AS128" i="23424"/>
  <c r="AS157" i="23424"/>
  <c r="AS130" i="23424"/>
  <c r="AS126" i="23424"/>
  <c r="AS116" i="23424"/>
  <c r="AS100" i="23424"/>
  <c r="AS117" i="23424"/>
  <c r="AS138" i="23424"/>
  <c r="AS124" i="23424"/>
  <c r="AS146" i="23424"/>
  <c r="AS119" i="23424"/>
  <c r="AS162" i="23424"/>
  <c r="AS120" i="23424"/>
  <c r="AS104" i="23424"/>
  <c r="AS101" i="23424"/>
  <c r="AS91" i="23424"/>
  <c r="AS75" i="23424"/>
  <c r="AS92" i="23424"/>
  <c r="AS76" i="23424"/>
  <c r="AS122" i="23424"/>
  <c r="AS98" i="23424"/>
  <c r="AS94" i="23424"/>
  <c r="AS78" i="23424"/>
  <c r="AS114" i="23424"/>
  <c r="AS95" i="23424"/>
  <c r="AS129" i="23424"/>
  <c r="AS118" i="23424"/>
  <c r="AS96" i="23424"/>
  <c r="AS80" i="23424"/>
  <c r="AS109" i="23424"/>
  <c r="AS81" i="23424"/>
  <c r="AS133" i="23424"/>
  <c r="AS121" i="23424"/>
  <c r="AS115" i="23424"/>
  <c r="AS139" i="23424"/>
  <c r="AS103" i="23424"/>
  <c r="AS97" i="23424"/>
  <c r="AS84" i="23424"/>
  <c r="AS85" i="23424"/>
  <c r="AS105" i="23424"/>
  <c r="AS111" i="23424"/>
  <c r="AS102" i="23424"/>
  <c r="AS87" i="23424"/>
  <c r="AS88" i="23424"/>
  <c r="AS89" i="23424"/>
  <c r="AS79" i="23424"/>
  <c r="AS52" i="23424"/>
  <c r="AS83" i="23424"/>
  <c r="AS72" i="23424"/>
  <c r="AS70" i="23424"/>
  <c r="AS54" i="23424"/>
  <c r="AS90" i="23424"/>
  <c r="AS74" i="23424"/>
  <c r="AS56" i="23424"/>
  <c r="AS99" i="23424"/>
  <c r="AS68" i="23424"/>
  <c r="AS106" i="23424"/>
  <c r="AS60" i="23424"/>
  <c r="AS44" i="23424"/>
  <c r="AS71" i="23424"/>
  <c r="AS61" i="23424"/>
  <c r="AS45" i="23424"/>
  <c r="AS73" i="23424"/>
  <c r="AS93" i="23424"/>
  <c r="AS86" i="23424"/>
  <c r="AS69" i="23424"/>
  <c r="AS63" i="23424"/>
  <c r="AS47" i="23424"/>
  <c r="AS77" i="23424"/>
  <c r="AS64" i="23424"/>
  <c r="AS82" i="23424"/>
  <c r="AS65" i="23424"/>
  <c r="AS49" i="23424"/>
  <c r="AS35" i="23424"/>
  <c r="AS36" i="23424"/>
  <c r="AS20" i="23424"/>
  <c r="AS67" i="23424"/>
  <c r="AS62" i="23424"/>
  <c r="AS43" i="23424"/>
  <c r="AS38" i="23424"/>
  <c r="AS22" i="23424"/>
  <c r="AS39" i="23424"/>
  <c r="AS23" i="23424"/>
  <c r="AS40" i="23424"/>
  <c r="AS24" i="23424"/>
  <c r="AS53" i="23424"/>
  <c r="AS51" i="23424"/>
  <c r="AS50" i="23424"/>
  <c r="AS26" i="23424"/>
  <c r="AS55" i="23424"/>
  <c r="AS48" i="23424"/>
  <c r="AS28" i="23424"/>
  <c r="AS29" i="23424"/>
  <c r="AS57" i="23424"/>
  <c r="AS30" i="23424"/>
  <c r="AS66" i="23424"/>
  <c r="AS31" i="23424"/>
  <c r="AS58" i="23424"/>
  <c r="AS42" i="23424"/>
  <c r="AS32" i="23424"/>
  <c r="AS59" i="23424"/>
  <c r="AS33" i="23424"/>
  <c r="AS17" i="23424"/>
  <c r="AS34" i="23424"/>
  <c r="AS15" i="23424"/>
  <c r="AS27" i="23424"/>
  <c r="AS11" i="23424"/>
  <c r="AS46" i="23424"/>
  <c r="AS41" i="23424"/>
  <c r="AS16" i="23424"/>
  <c r="AS21" i="23424"/>
  <c r="AS19" i="23424"/>
  <c r="AS18" i="23424"/>
  <c r="AS10" i="23424"/>
  <c r="AS37" i="23424"/>
  <c r="AS25" i="23424"/>
  <c r="AS12" i="23424"/>
  <c r="AS13" i="23424"/>
  <c r="AS14" i="23424"/>
  <c r="AA175" i="23424"/>
  <c r="AA159" i="23424"/>
  <c r="AA176" i="23424"/>
  <c r="AA160" i="23424"/>
  <c r="AA177" i="23424"/>
  <c r="AA161" i="23424"/>
  <c r="AA178" i="23424"/>
  <c r="AA179" i="23424"/>
  <c r="AA180" i="23424"/>
  <c r="AA164" i="23424"/>
  <c r="AA181" i="23424"/>
  <c r="AA165" i="23424"/>
  <c r="AA149" i="23424"/>
  <c r="AA182" i="23424"/>
  <c r="AA166" i="23424"/>
  <c r="AA184" i="23424"/>
  <c r="AA168" i="23424"/>
  <c r="AA152" i="23424"/>
  <c r="AA185" i="23424"/>
  <c r="AA169" i="23424"/>
  <c r="AA186" i="23424"/>
  <c r="AA187" i="23424"/>
  <c r="AA188" i="23424"/>
  <c r="AA172" i="23424"/>
  <c r="AA156" i="23424"/>
  <c r="AA183" i="23424"/>
  <c r="AA167" i="23424"/>
  <c r="AA148" i="23424"/>
  <c r="AA132" i="23424"/>
  <c r="AA154" i="23424"/>
  <c r="AA133" i="23424"/>
  <c r="AA173" i="23424"/>
  <c r="AA189" i="23424"/>
  <c r="AA135" i="23424"/>
  <c r="AA174" i="23424"/>
  <c r="AA162" i="23424"/>
  <c r="AA158" i="23424"/>
  <c r="AA153" i="23424"/>
  <c r="AA137" i="23424"/>
  <c r="AA163" i="23424"/>
  <c r="AA138" i="23424"/>
  <c r="AA150" i="23424"/>
  <c r="AA170" i="23424"/>
  <c r="AA141" i="23424"/>
  <c r="AA142" i="23424"/>
  <c r="AA171" i="23424"/>
  <c r="AA144" i="23424"/>
  <c r="AA155" i="23424"/>
  <c r="AA151" i="23424"/>
  <c r="AA145" i="23424"/>
  <c r="AA146" i="23424"/>
  <c r="AA143" i="23424"/>
  <c r="AA108" i="23424"/>
  <c r="AA123" i="23424"/>
  <c r="AA109" i="23424"/>
  <c r="AA130" i="23424"/>
  <c r="AA128" i="23424"/>
  <c r="AA111" i="23424"/>
  <c r="AA139" i="23424"/>
  <c r="AA126" i="23424"/>
  <c r="AA113" i="23424"/>
  <c r="AA97" i="23424"/>
  <c r="AA147" i="23424"/>
  <c r="AA134" i="23424"/>
  <c r="AA114" i="23424"/>
  <c r="AA140" i="23424"/>
  <c r="AA124" i="23424"/>
  <c r="AA157" i="23424"/>
  <c r="AA117" i="23424"/>
  <c r="AA101" i="23424"/>
  <c r="AA129" i="23424"/>
  <c r="AA118" i="23424"/>
  <c r="AA136" i="23424"/>
  <c r="AA119" i="23424"/>
  <c r="AA127" i="23424"/>
  <c r="AA120" i="23424"/>
  <c r="AA104" i="23424"/>
  <c r="AA131" i="23424"/>
  <c r="AA121" i="23424"/>
  <c r="AA105" i="23424"/>
  <c r="AA116" i="23424"/>
  <c r="AA92" i="23424"/>
  <c r="AA76" i="23424"/>
  <c r="AA103" i="23424"/>
  <c r="AA93" i="23424"/>
  <c r="AA77" i="23424"/>
  <c r="AA95" i="23424"/>
  <c r="AA79" i="23424"/>
  <c r="AA112" i="23424"/>
  <c r="AA96" i="23424"/>
  <c r="AA122" i="23424"/>
  <c r="AA106" i="23424"/>
  <c r="AA81" i="23424"/>
  <c r="AA102" i="23424"/>
  <c r="AA99" i="23424"/>
  <c r="AA82" i="23424"/>
  <c r="AA107" i="23424"/>
  <c r="AA125" i="23424"/>
  <c r="AA85" i="23424"/>
  <c r="AA86" i="23424"/>
  <c r="AA88" i="23424"/>
  <c r="AA98" i="23424"/>
  <c r="AA89" i="23424"/>
  <c r="AA115" i="23424"/>
  <c r="AA90" i="23424"/>
  <c r="AA78" i="23424"/>
  <c r="AA53" i="23424"/>
  <c r="AA110" i="23424"/>
  <c r="AA100" i="23424"/>
  <c r="AA55" i="23424"/>
  <c r="AA80" i="23424"/>
  <c r="AA68" i="23424"/>
  <c r="AA57" i="23424"/>
  <c r="AA87" i="23424"/>
  <c r="AA73" i="23424"/>
  <c r="AA71" i="23424"/>
  <c r="AA75" i="23424"/>
  <c r="AA94" i="23424"/>
  <c r="AA83" i="23424"/>
  <c r="AA69" i="23424"/>
  <c r="AA61" i="23424"/>
  <c r="AA45" i="23424"/>
  <c r="AA84" i="23424"/>
  <c r="AA62" i="23424"/>
  <c r="AA46" i="23424"/>
  <c r="AA64" i="23424"/>
  <c r="AA48" i="23424"/>
  <c r="AA72" i="23424"/>
  <c r="AA65" i="23424"/>
  <c r="AA91" i="23424"/>
  <c r="AA66" i="23424"/>
  <c r="AA50" i="23424"/>
  <c r="AA49" i="23424"/>
  <c r="AA36" i="23424"/>
  <c r="AA56" i="23424"/>
  <c r="AA37" i="23424"/>
  <c r="AA21" i="23424"/>
  <c r="AA70" i="23424"/>
  <c r="AA39" i="23424"/>
  <c r="AA23" i="23424"/>
  <c r="AA74" i="23424"/>
  <c r="AA58" i="23424"/>
  <c r="AA40" i="23424"/>
  <c r="AA24" i="23424"/>
  <c r="AA60" i="23424"/>
  <c r="AA59" i="23424"/>
  <c r="AA47" i="23424"/>
  <c r="AA44" i="23424"/>
  <c r="AA41" i="23424"/>
  <c r="AA25" i="23424"/>
  <c r="AA67" i="23424"/>
  <c r="AA27" i="23424"/>
  <c r="AA29" i="23424"/>
  <c r="AA42" i="23424"/>
  <c r="AA30" i="23424"/>
  <c r="AA63" i="23424"/>
  <c r="AA31" i="23424"/>
  <c r="AA32" i="23424"/>
  <c r="AA52" i="23424"/>
  <c r="AA33" i="23424"/>
  <c r="AA34" i="23424"/>
  <c r="AA18" i="23424"/>
  <c r="AA22" i="23424"/>
  <c r="AA43" i="23424"/>
  <c r="AA19" i="23424"/>
  <c r="AA26" i="23424"/>
  <c r="AA28" i="23424"/>
  <c r="AA16" i="23424"/>
  <c r="AA11" i="23424"/>
  <c r="AA12" i="23424"/>
  <c r="AA54" i="23424"/>
  <c r="AA38" i="23424"/>
  <c r="AA10" i="23424"/>
  <c r="AA17" i="23424"/>
  <c r="AA13" i="23424"/>
  <c r="AA14" i="23424"/>
  <c r="AA15" i="23424"/>
  <c r="AA35" i="23424"/>
  <c r="AA51" i="23424"/>
  <c r="AA20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Y38" i="23424" l="1"/>
  <c r="AX38" i="23424"/>
  <c r="AO116" i="23424"/>
  <c r="AN116" i="23424"/>
  <c r="BH37" i="23424"/>
  <c r="BG37" i="23424"/>
  <c r="AR119" i="23424"/>
  <c r="AQ119" i="23424"/>
  <c r="BD157" i="23424"/>
  <c r="BE157" i="23424"/>
  <c r="AB54" i="23424"/>
  <c r="AC54" i="23424"/>
  <c r="AB30" i="23424"/>
  <c r="AC30" i="23424"/>
  <c r="AC39" i="23424"/>
  <c r="AB39" i="23424"/>
  <c r="AC84" i="23424"/>
  <c r="AB84" i="23424"/>
  <c r="AC53" i="23424"/>
  <c r="AB53" i="23424"/>
  <c r="AC122" i="23424"/>
  <c r="AB122" i="23424"/>
  <c r="AC127" i="23424"/>
  <c r="AB127" i="23424"/>
  <c r="AC139" i="23424"/>
  <c r="AB139" i="23424"/>
  <c r="AC170" i="23424"/>
  <c r="AB170" i="23424"/>
  <c r="AC167" i="23424"/>
  <c r="AB167" i="23424"/>
  <c r="AC181" i="23424"/>
  <c r="AB181" i="23424"/>
  <c r="AU10" i="23424"/>
  <c r="AT10" i="23424"/>
  <c r="AU58" i="23424"/>
  <c r="AT58" i="23424"/>
  <c r="AU39" i="23424"/>
  <c r="AT39" i="23424"/>
  <c r="AU69" i="23424"/>
  <c r="AT69" i="23424"/>
  <c r="AU70" i="23424"/>
  <c r="AT70" i="23424"/>
  <c r="AU115" i="23424"/>
  <c r="AT115" i="23424"/>
  <c r="AT92" i="23424"/>
  <c r="AU92" i="23424"/>
  <c r="AU157" i="23424"/>
  <c r="AT157" i="23424"/>
  <c r="AT152" i="23424"/>
  <c r="AU152" i="23424"/>
  <c r="AU134" i="23424"/>
  <c r="AT134" i="23424"/>
  <c r="AU183" i="23424"/>
  <c r="AT183" i="23424"/>
  <c r="AY13" i="23424"/>
  <c r="AX13" i="23424"/>
  <c r="AX30" i="23424"/>
  <c r="AY30" i="23424"/>
  <c r="AY44" i="23424"/>
  <c r="AX44" i="23424"/>
  <c r="AY43" i="23424"/>
  <c r="AX43" i="23424"/>
  <c r="AY71" i="23424"/>
  <c r="AX71" i="23424"/>
  <c r="AX88" i="23424"/>
  <c r="AY88" i="23424"/>
  <c r="AX100" i="23424"/>
  <c r="AY100" i="23424"/>
  <c r="AY156" i="23424"/>
  <c r="AX156" i="23424"/>
  <c r="AX131" i="23424"/>
  <c r="AY131" i="23424"/>
  <c r="AY123" i="23424"/>
  <c r="AX123" i="23424"/>
  <c r="AY154" i="23424"/>
  <c r="AX154" i="23424"/>
  <c r="AX178" i="23424"/>
  <c r="AY178" i="23424"/>
  <c r="AO28" i="23424"/>
  <c r="AN28" i="23424"/>
  <c r="AN65" i="23424"/>
  <c r="AO65" i="23424"/>
  <c r="AN47" i="23424"/>
  <c r="AO47" i="23424"/>
  <c r="AO76" i="23424"/>
  <c r="AN76" i="23424"/>
  <c r="AO81" i="23424"/>
  <c r="AN81" i="23424"/>
  <c r="AO150" i="23424"/>
  <c r="AN150" i="23424"/>
  <c r="AO106" i="23424"/>
  <c r="AN106" i="23424"/>
  <c r="AO117" i="23424"/>
  <c r="AN117" i="23424"/>
  <c r="AN131" i="23424"/>
  <c r="AO131" i="23424"/>
  <c r="AO181" i="23424"/>
  <c r="AN181" i="23424"/>
  <c r="AO186" i="23424"/>
  <c r="AN186" i="23424"/>
  <c r="BB21" i="23424"/>
  <c r="BA21" i="23424"/>
  <c r="BB36" i="23424"/>
  <c r="BA36" i="23424"/>
  <c r="BB41" i="23424"/>
  <c r="BA41" i="23424"/>
  <c r="BB50" i="23424"/>
  <c r="BA50" i="23424"/>
  <c r="BA58" i="23424"/>
  <c r="BB58" i="23424"/>
  <c r="BB99" i="23424"/>
  <c r="BA99" i="23424"/>
  <c r="BA132" i="23424"/>
  <c r="BB132" i="23424"/>
  <c r="BB136" i="23424"/>
  <c r="BA136" i="23424"/>
  <c r="BA152" i="23424"/>
  <c r="BB152" i="23424"/>
  <c r="BB137" i="23424"/>
  <c r="BA137" i="23424"/>
  <c r="BB153" i="23424"/>
  <c r="BA153" i="23424"/>
  <c r="BH26" i="23424"/>
  <c r="BG26" i="23424"/>
  <c r="BG25" i="23424"/>
  <c r="BH25" i="23424"/>
  <c r="BH79" i="23424"/>
  <c r="BG79" i="23424"/>
  <c r="BH41" i="23424"/>
  <c r="BG41" i="23424"/>
  <c r="BG75" i="23424"/>
  <c r="BH75" i="23424"/>
  <c r="BH105" i="23424"/>
  <c r="BG105" i="23424"/>
  <c r="BG116" i="23424"/>
  <c r="BH116" i="23424"/>
  <c r="BH106" i="23424"/>
  <c r="BG106" i="23424"/>
  <c r="BH156" i="23424"/>
  <c r="BG156" i="23424"/>
  <c r="BH145" i="23424"/>
  <c r="BG145" i="23424"/>
  <c r="BH177" i="23424"/>
  <c r="BG177" i="23424"/>
  <c r="AQ24" i="23424"/>
  <c r="AR24" i="23424"/>
  <c r="AR47" i="23424"/>
  <c r="AQ47" i="23424"/>
  <c r="AQ52" i="23424"/>
  <c r="AR52" i="23424"/>
  <c r="AQ61" i="23424"/>
  <c r="AR61" i="23424"/>
  <c r="AR51" i="23424"/>
  <c r="AQ51" i="23424"/>
  <c r="AQ82" i="23424"/>
  <c r="AR82" i="23424"/>
  <c r="AQ108" i="23424"/>
  <c r="AR108" i="23424"/>
  <c r="AR136" i="23424"/>
  <c r="AQ136" i="23424"/>
  <c r="AR186" i="23424"/>
  <c r="AQ186" i="23424"/>
  <c r="AR179" i="23424"/>
  <c r="AQ179" i="23424"/>
  <c r="AQ181" i="23424"/>
  <c r="AR181" i="23424"/>
  <c r="AR155" i="23424"/>
  <c r="AQ155" i="23424"/>
  <c r="AJ34" i="23424"/>
  <c r="AK34" i="23424"/>
  <c r="AK37" i="23424"/>
  <c r="AJ37" i="23424"/>
  <c r="AJ60" i="23424"/>
  <c r="AK60" i="23424"/>
  <c r="AJ72" i="23424"/>
  <c r="AK72" i="23424"/>
  <c r="AK96" i="23424"/>
  <c r="AJ96" i="23424"/>
  <c r="AK122" i="23424"/>
  <c r="AJ122" i="23424"/>
  <c r="AK173" i="23424"/>
  <c r="AJ173" i="23424"/>
  <c r="AK124" i="23424"/>
  <c r="AJ124" i="23424"/>
  <c r="AK156" i="23424"/>
  <c r="AJ156" i="23424"/>
  <c r="AK177" i="23424"/>
  <c r="AJ177" i="23424"/>
  <c r="AK184" i="23424"/>
  <c r="AJ184" i="23424"/>
  <c r="AG12" i="23424"/>
  <c r="AF12" i="23424"/>
  <c r="AG43" i="23424"/>
  <c r="AF43" i="23424"/>
  <c r="AF61" i="23424"/>
  <c r="AG61" i="23424"/>
  <c r="AF65" i="23424"/>
  <c r="AG65" i="23424"/>
  <c r="AG56" i="23424"/>
  <c r="AF56" i="23424"/>
  <c r="AF85" i="23424"/>
  <c r="AG85" i="23424"/>
  <c r="AG142" i="23424"/>
  <c r="AF142" i="23424"/>
  <c r="AG116" i="23424"/>
  <c r="AF116" i="23424"/>
  <c r="AG144" i="23424"/>
  <c r="AF144" i="23424"/>
  <c r="AG135" i="23424"/>
  <c r="AF135" i="23424"/>
  <c r="AG151" i="23424"/>
  <c r="AF151" i="23424"/>
  <c r="BE25" i="23424"/>
  <c r="BD25" i="23424"/>
  <c r="BE40" i="23424"/>
  <c r="BD40" i="23424"/>
  <c r="BE55" i="23424"/>
  <c r="BD55" i="23424"/>
  <c r="BE67" i="23424"/>
  <c r="BD67" i="23424"/>
  <c r="BE63" i="23424"/>
  <c r="BD63" i="23424"/>
  <c r="BE111" i="23424"/>
  <c r="BD111" i="23424"/>
  <c r="BE84" i="23424"/>
  <c r="BD84" i="23424"/>
  <c r="BE121" i="23424"/>
  <c r="BD121" i="23424"/>
  <c r="BE162" i="23424"/>
  <c r="BD162" i="23424"/>
  <c r="BD125" i="23424"/>
  <c r="BE125" i="23424"/>
  <c r="BD173" i="23424"/>
  <c r="BE173" i="23424"/>
  <c r="AB141" i="23424"/>
  <c r="AC141" i="23424"/>
  <c r="AU63" i="23424"/>
  <c r="AT63" i="23424"/>
  <c r="AU130" i="23424"/>
  <c r="AT130" i="23424"/>
  <c r="AX56" i="23424"/>
  <c r="AY56" i="23424"/>
  <c r="AX138" i="23424"/>
  <c r="AY138" i="23424"/>
  <c r="AN51" i="23424"/>
  <c r="AO51" i="23424"/>
  <c r="AO171" i="23424"/>
  <c r="AN171" i="23424"/>
  <c r="BB89" i="23424"/>
  <c r="BA89" i="23424"/>
  <c r="BB155" i="23424"/>
  <c r="BA155" i="23424"/>
  <c r="BB186" i="23424"/>
  <c r="BA186" i="23424"/>
  <c r="BH78" i="23424"/>
  <c r="BG78" i="23424"/>
  <c r="BH129" i="23424"/>
  <c r="BG129" i="23424"/>
  <c r="BH151" i="23424"/>
  <c r="BG151" i="23424"/>
  <c r="AR11" i="23424"/>
  <c r="AQ11" i="23424"/>
  <c r="AR96" i="23424"/>
  <c r="AQ96" i="23424"/>
  <c r="AR147" i="23424"/>
  <c r="AQ147" i="23424"/>
  <c r="AK65" i="23424"/>
  <c r="AJ65" i="23424"/>
  <c r="AK73" i="23424"/>
  <c r="AJ73" i="23424"/>
  <c r="AK116" i="23424"/>
  <c r="AJ116" i="23424"/>
  <c r="AF49" i="23424"/>
  <c r="AG49" i="23424"/>
  <c r="AG184" i="23424"/>
  <c r="AF184" i="23424"/>
  <c r="BE105" i="23424"/>
  <c r="BD105" i="23424"/>
  <c r="AC70" i="23424"/>
  <c r="AB70" i="23424"/>
  <c r="AB96" i="23424"/>
  <c r="AC96" i="23424"/>
  <c r="AC111" i="23424"/>
  <c r="AB111" i="23424"/>
  <c r="AC183" i="23424"/>
  <c r="AB183" i="23424"/>
  <c r="AT18" i="23424"/>
  <c r="AU18" i="23424"/>
  <c r="AU31" i="23424"/>
  <c r="AT31" i="23424"/>
  <c r="AU22" i="23424"/>
  <c r="AT22" i="23424"/>
  <c r="AU86" i="23424"/>
  <c r="AT86" i="23424"/>
  <c r="AU121" i="23424"/>
  <c r="AT121" i="23424"/>
  <c r="AU75" i="23424"/>
  <c r="AT75" i="23424"/>
  <c r="AU143" i="23424"/>
  <c r="AT143" i="23424"/>
  <c r="AU170" i="23424"/>
  <c r="AT170" i="23424"/>
  <c r="AU165" i="23424"/>
  <c r="AT165" i="23424"/>
  <c r="AY37" i="23424"/>
  <c r="AX37" i="23424"/>
  <c r="AY20" i="23424"/>
  <c r="AX20" i="23424"/>
  <c r="AY49" i="23424"/>
  <c r="AX49" i="23424"/>
  <c r="AY52" i="23424"/>
  <c r="AX52" i="23424"/>
  <c r="AY59" i="23424"/>
  <c r="AX59" i="23424"/>
  <c r="AX102" i="23424"/>
  <c r="AY102" i="23424"/>
  <c r="AX79" i="23424"/>
  <c r="AY79" i="23424"/>
  <c r="AY103" i="23424"/>
  <c r="AX103" i="23424"/>
  <c r="AY141" i="23424"/>
  <c r="AX141" i="23424"/>
  <c r="AY139" i="23424"/>
  <c r="AX139" i="23424"/>
  <c r="AY170" i="23424"/>
  <c r="AX170" i="23424"/>
  <c r="AY161" i="23424"/>
  <c r="AX161" i="23424"/>
  <c r="AO13" i="23424"/>
  <c r="AN13" i="23424"/>
  <c r="AO22" i="23424"/>
  <c r="AN22" i="23424"/>
  <c r="AO59" i="23424"/>
  <c r="AN59" i="23424"/>
  <c r="AO84" i="23424"/>
  <c r="AN84" i="23424"/>
  <c r="AO103" i="23424"/>
  <c r="AN103" i="23424"/>
  <c r="AN70" i="23424"/>
  <c r="AO70" i="23424"/>
  <c r="AO122" i="23424"/>
  <c r="AN122" i="23424"/>
  <c r="AN138" i="23424"/>
  <c r="AO138" i="23424"/>
  <c r="AN147" i="23424"/>
  <c r="AO147" i="23424"/>
  <c r="AO180" i="23424"/>
  <c r="AN180" i="23424"/>
  <c r="AN153" i="23424"/>
  <c r="AO153" i="23424"/>
  <c r="BB22" i="23424"/>
  <c r="BA22" i="23424"/>
  <c r="BA19" i="23424"/>
  <c r="BB19" i="23424"/>
  <c r="BB44" i="23424"/>
  <c r="BA44" i="23424"/>
  <c r="BB66" i="23424"/>
  <c r="BA66" i="23424"/>
  <c r="BB68" i="23424"/>
  <c r="BA68" i="23424"/>
  <c r="BB121" i="23424"/>
  <c r="BA121" i="23424"/>
  <c r="BA107" i="23424"/>
  <c r="BB107" i="23424"/>
  <c r="BA98" i="23424"/>
  <c r="BB98" i="23424"/>
  <c r="BB146" i="23424"/>
  <c r="BA146" i="23424"/>
  <c r="BA149" i="23424"/>
  <c r="BB149" i="23424"/>
  <c r="BB169" i="23424"/>
  <c r="BA169" i="23424"/>
  <c r="BH33" i="23424"/>
  <c r="BG33" i="23424"/>
  <c r="BH24" i="23424"/>
  <c r="BG24" i="23424"/>
  <c r="BG42" i="23424"/>
  <c r="BH42" i="23424"/>
  <c r="BG57" i="23424"/>
  <c r="BH57" i="23424"/>
  <c r="BH63" i="23424"/>
  <c r="BG63" i="23424"/>
  <c r="BH76" i="23424"/>
  <c r="BG76" i="23424"/>
  <c r="BH141" i="23424"/>
  <c r="BG141" i="23424"/>
  <c r="BH121" i="23424"/>
  <c r="BG121" i="23424"/>
  <c r="BH162" i="23424"/>
  <c r="BG162" i="23424"/>
  <c r="BG128" i="23424"/>
  <c r="BH128" i="23424"/>
  <c r="BG160" i="23424"/>
  <c r="BH160" i="23424"/>
  <c r="AR16" i="23424"/>
  <c r="AQ16" i="23424"/>
  <c r="AR29" i="23424"/>
  <c r="AQ29" i="23424"/>
  <c r="AR21" i="23424"/>
  <c r="AQ21" i="23424"/>
  <c r="AR71" i="23424"/>
  <c r="AQ71" i="23424"/>
  <c r="AR83" i="23424"/>
  <c r="AQ83" i="23424"/>
  <c r="AR124" i="23424"/>
  <c r="AQ124" i="23424"/>
  <c r="AR142" i="23424"/>
  <c r="AQ142" i="23424"/>
  <c r="AR109" i="23424"/>
  <c r="AQ109" i="23424"/>
  <c r="AR140" i="23424"/>
  <c r="AQ140" i="23424"/>
  <c r="AR146" i="23424"/>
  <c r="AQ146" i="23424"/>
  <c r="AR164" i="23424"/>
  <c r="AQ164" i="23424"/>
  <c r="AR171" i="23424"/>
  <c r="AQ171" i="23424"/>
  <c r="AK32" i="23424"/>
  <c r="AJ32" i="23424"/>
  <c r="AJ20" i="23424"/>
  <c r="AK20" i="23424"/>
  <c r="AJ66" i="23424"/>
  <c r="AK66" i="23424"/>
  <c r="AK79" i="23424"/>
  <c r="AJ79" i="23424"/>
  <c r="AK131" i="23424"/>
  <c r="AJ131" i="23424"/>
  <c r="AK85" i="23424"/>
  <c r="AJ85" i="23424"/>
  <c r="AJ108" i="23424"/>
  <c r="AK108" i="23424"/>
  <c r="AK149" i="23424"/>
  <c r="AJ149" i="23424"/>
  <c r="AK127" i="23424"/>
  <c r="AJ127" i="23424"/>
  <c r="AK176" i="23424"/>
  <c r="AJ176" i="23424"/>
  <c r="AK167" i="23424"/>
  <c r="AJ167" i="23424"/>
  <c r="AF45" i="23424"/>
  <c r="AG45" i="23424"/>
  <c r="AG34" i="23424"/>
  <c r="AF34" i="23424"/>
  <c r="AG66" i="23424"/>
  <c r="AF66" i="23424"/>
  <c r="AF72" i="23424"/>
  <c r="AG72" i="23424"/>
  <c r="AF68" i="23424"/>
  <c r="AG68" i="23424"/>
  <c r="AG84" i="23424"/>
  <c r="AF84" i="23424"/>
  <c r="AG122" i="23424"/>
  <c r="AF122" i="23424"/>
  <c r="AG134" i="23424"/>
  <c r="AF134" i="23424"/>
  <c r="AG165" i="23424"/>
  <c r="AF165" i="23424"/>
  <c r="AG173" i="23424"/>
  <c r="AF173" i="23424"/>
  <c r="AG167" i="23424"/>
  <c r="AF167" i="23424"/>
  <c r="BD14" i="23424"/>
  <c r="BE14" i="23424"/>
  <c r="BE39" i="23424"/>
  <c r="BD39" i="23424"/>
  <c r="BD32" i="23424"/>
  <c r="BE32" i="23424"/>
  <c r="BE70" i="23424"/>
  <c r="BD70" i="23424"/>
  <c r="BE75" i="23424"/>
  <c r="BD75" i="23424"/>
  <c r="BE91" i="23424"/>
  <c r="BD91" i="23424"/>
  <c r="BE114" i="23424"/>
  <c r="BD114" i="23424"/>
  <c r="BE103" i="23424"/>
  <c r="BD103" i="23424"/>
  <c r="BE147" i="23424"/>
  <c r="BD147" i="23424"/>
  <c r="BD141" i="23424"/>
  <c r="BE141" i="23424"/>
  <c r="BE189" i="23424"/>
  <c r="BD189" i="23424"/>
  <c r="AC23" i="23424"/>
  <c r="AB23" i="23424"/>
  <c r="AU37" i="23424"/>
  <c r="AT37" i="23424"/>
  <c r="AT76" i="23424"/>
  <c r="AU76" i="23424"/>
  <c r="AY17" i="23424"/>
  <c r="AX17" i="23424"/>
  <c r="AY112" i="23424"/>
  <c r="AX112" i="23424"/>
  <c r="AY172" i="23424"/>
  <c r="AX172" i="23424"/>
  <c r="AO101" i="23424"/>
  <c r="AN101" i="23424"/>
  <c r="BB145" i="23424"/>
  <c r="BA145" i="23424"/>
  <c r="BH73" i="23424"/>
  <c r="BG73" i="23424"/>
  <c r="BH166" i="23424"/>
  <c r="BG166" i="23424"/>
  <c r="AR39" i="23424"/>
  <c r="AQ39" i="23424"/>
  <c r="AR101" i="23424"/>
  <c r="AQ101" i="23424"/>
  <c r="AQ188" i="23424"/>
  <c r="AR188" i="23424"/>
  <c r="AK76" i="23424"/>
  <c r="AJ76" i="23424"/>
  <c r="AK113" i="23424"/>
  <c r="AJ113" i="23424"/>
  <c r="AJ144" i="23424"/>
  <c r="AK144" i="23424"/>
  <c r="AG44" i="23424"/>
  <c r="AF44" i="23424"/>
  <c r="AG81" i="23424"/>
  <c r="AF81" i="23424"/>
  <c r="AG177" i="23424"/>
  <c r="AF177" i="23424"/>
  <c r="BE62" i="23424"/>
  <c r="BD62" i="23424"/>
  <c r="BE47" i="23424"/>
  <c r="BD47" i="23424"/>
  <c r="BE148" i="23424"/>
  <c r="BD148" i="23424"/>
  <c r="AC12" i="23424"/>
  <c r="AB12" i="23424"/>
  <c r="AC78" i="23424"/>
  <c r="AB78" i="23424"/>
  <c r="AB150" i="23424"/>
  <c r="AC150" i="23424"/>
  <c r="AU72" i="23424"/>
  <c r="AT72" i="23424"/>
  <c r="AC11" i="23424"/>
  <c r="AB11" i="23424"/>
  <c r="AC29" i="23424"/>
  <c r="AB29" i="23424"/>
  <c r="AB21" i="23424"/>
  <c r="AC21" i="23424"/>
  <c r="AC61" i="23424"/>
  <c r="AB61" i="23424"/>
  <c r="AC90" i="23424"/>
  <c r="AB90" i="23424"/>
  <c r="AB112" i="23424"/>
  <c r="AC112" i="23424"/>
  <c r="AB136" i="23424"/>
  <c r="AC136" i="23424"/>
  <c r="AC128" i="23424"/>
  <c r="AB128" i="23424"/>
  <c r="AB138" i="23424"/>
  <c r="AC138" i="23424"/>
  <c r="AC156" i="23424"/>
  <c r="AB156" i="23424"/>
  <c r="AC180" i="23424"/>
  <c r="AB180" i="23424"/>
  <c r="AU19" i="23424"/>
  <c r="AT19" i="23424"/>
  <c r="AU66" i="23424"/>
  <c r="AT66" i="23424"/>
  <c r="AU38" i="23424"/>
  <c r="AT38" i="23424"/>
  <c r="AU93" i="23424"/>
  <c r="AT93" i="23424"/>
  <c r="AU83" i="23424"/>
  <c r="AT83" i="23424"/>
  <c r="AU133" i="23424"/>
  <c r="AT133" i="23424"/>
  <c r="AU91" i="23424"/>
  <c r="AT91" i="23424"/>
  <c r="AU142" i="23424"/>
  <c r="AT142" i="23424"/>
  <c r="AU173" i="23424"/>
  <c r="AT173" i="23424"/>
  <c r="AU189" i="23424"/>
  <c r="AT189" i="23424"/>
  <c r="AU181" i="23424"/>
  <c r="AT181" i="23424"/>
  <c r="AX12" i="23424"/>
  <c r="AY12" i="23424"/>
  <c r="AY36" i="23424"/>
  <c r="AX36" i="23424"/>
  <c r="AY54" i="23424"/>
  <c r="AX54" i="23424"/>
  <c r="AX82" i="23424"/>
  <c r="AY82" i="23424"/>
  <c r="AX68" i="23424"/>
  <c r="AY68" i="23424"/>
  <c r="AY105" i="23424"/>
  <c r="AX105" i="23424"/>
  <c r="AX95" i="23424"/>
  <c r="AY95" i="23424"/>
  <c r="AY119" i="23424"/>
  <c r="AX119" i="23424"/>
  <c r="AY110" i="23424"/>
  <c r="AX110" i="23424"/>
  <c r="AY137" i="23424"/>
  <c r="AX137" i="23424"/>
  <c r="AY186" i="23424"/>
  <c r="AX186" i="23424"/>
  <c r="AY177" i="23424"/>
  <c r="AX177" i="23424"/>
  <c r="AO12" i="23424"/>
  <c r="AN12" i="23424"/>
  <c r="AO38" i="23424"/>
  <c r="AN38" i="23424"/>
  <c r="AO71" i="23424"/>
  <c r="AN71" i="23424"/>
  <c r="AO50" i="23424"/>
  <c r="AN50" i="23424"/>
  <c r="AO79" i="23424"/>
  <c r="AN79" i="23424"/>
  <c r="AN86" i="23424"/>
  <c r="AO86" i="23424"/>
  <c r="AO127" i="23424"/>
  <c r="AN127" i="23424"/>
  <c r="AO167" i="23424"/>
  <c r="AN167" i="23424"/>
  <c r="AO130" i="23424"/>
  <c r="AN130" i="23424"/>
  <c r="AO179" i="23424"/>
  <c r="AN179" i="23424"/>
  <c r="AN169" i="23424"/>
  <c r="AO169" i="23424"/>
  <c r="BA10" i="23424"/>
  <c r="BB10" i="23424"/>
  <c r="BA35" i="23424"/>
  <c r="BB35" i="23424"/>
  <c r="BB52" i="23424"/>
  <c r="BA52" i="23424"/>
  <c r="BB77" i="23424"/>
  <c r="BA77" i="23424"/>
  <c r="BB92" i="23424"/>
  <c r="BA92" i="23424"/>
  <c r="BA87" i="23424"/>
  <c r="BB87" i="23424"/>
  <c r="BA122" i="23424"/>
  <c r="BB122" i="23424"/>
  <c r="BA114" i="23424"/>
  <c r="BB114" i="23424"/>
  <c r="BB168" i="23424"/>
  <c r="BA168" i="23424"/>
  <c r="BB161" i="23424"/>
  <c r="BA161" i="23424"/>
  <c r="BB185" i="23424"/>
  <c r="BA185" i="23424"/>
  <c r="BH46" i="23424"/>
  <c r="BG46" i="23424"/>
  <c r="BH40" i="23424"/>
  <c r="BG40" i="23424"/>
  <c r="BH54" i="23424"/>
  <c r="BG54" i="23424"/>
  <c r="BG70" i="23424"/>
  <c r="BH70" i="23424"/>
  <c r="BH85" i="23424"/>
  <c r="BG85" i="23424"/>
  <c r="BH92" i="23424"/>
  <c r="BG92" i="23424"/>
  <c r="BH147" i="23424"/>
  <c r="BG147" i="23424"/>
  <c r="BH124" i="23424"/>
  <c r="BG124" i="23424"/>
  <c r="BH157" i="23424"/>
  <c r="BG157" i="23424"/>
  <c r="BG144" i="23424"/>
  <c r="BH144" i="23424"/>
  <c r="BH176" i="23424"/>
  <c r="BG176" i="23424"/>
  <c r="AQ40" i="23424"/>
  <c r="AR40" i="23424"/>
  <c r="AR66" i="23424"/>
  <c r="AQ66" i="23424"/>
  <c r="AR37" i="23424"/>
  <c r="AQ37" i="23424"/>
  <c r="AR80" i="23424"/>
  <c r="AQ80" i="23424"/>
  <c r="AR79" i="23424"/>
  <c r="AQ79" i="23424"/>
  <c r="AR81" i="23424"/>
  <c r="AQ81" i="23424"/>
  <c r="AQ73" i="23424"/>
  <c r="AR73" i="23424"/>
  <c r="AR125" i="23424"/>
  <c r="AQ125" i="23424"/>
  <c r="AR150" i="23424"/>
  <c r="AQ150" i="23424"/>
  <c r="AR185" i="23424"/>
  <c r="AQ185" i="23424"/>
  <c r="AR180" i="23424"/>
  <c r="AQ180" i="23424"/>
  <c r="AR187" i="23424"/>
  <c r="AQ187" i="23424"/>
  <c r="AJ48" i="23424"/>
  <c r="AK48" i="23424"/>
  <c r="AJ36" i="23424"/>
  <c r="AK36" i="23424"/>
  <c r="AK41" i="23424"/>
  <c r="AJ41" i="23424"/>
  <c r="AK84" i="23424"/>
  <c r="AJ84" i="23424"/>
  <c r="AJ95" i="23424"/>
  <c r="AK95" i="23424"/>
  <c r="AK106" i="23424"/>
  <c r="AJ106" i="23424"/>
  <c r="AK107" i="23424"/>
  <c r="AJ107" i="23424"/>
  <c r="AJ99" i="23424"/>
  <c r="AK99" i="23424"/>
  <c r="AK143" i="23424"/>
  <c r="AJ143" i="23424"/>
  <c r="AJ159" i="23424"/>
  <c r="AK159" i="23424"/>
  <c r="AK183" i="23424"/>
  <c r="AJ183" i="23424"/>
  <c r="AG38" i="23424"/>
  <c r="AF38" i="23424"/>
  <c r="AF33" i="23424"/>
  <c r="AG33" i="23424"/>
  <c r="AF24" i="23424"/>
  <c r="AG24" i="23424"/>
  <c r="AG48" i="23424"/>
  <c r="AF48" i="23424"/>
  <c r="AF101" i="23424"/>
  <c r="AG101" i="23424"/>
  <c r="AG113" i="23424"/>
  <c r="AF113" i="23424"/>
  <c r="AF125" i="23424"/>
  <c r="AG125" i="23424"/>
  <c r="AF139" i="23424"/>
  <c r="AG139" i="23424"/>
  <c r="AG170" i="23424"/>
  <c r="AF170" i="23424"/>
  <c r="AG159" i="23424"/>
  <c r="AF159" i="23424"/>
  <c r="AG183" i="23424"/>
  <c r="AF183" i="23424"/>
  <c r="BE17" i="23424"/>
  <c r="BD17" i="23424"/>
  <c r="BE43" i="23424"/>
  <c r="BD43" i="23424"/>
  <c r="BD48" i="23424"/>
  <c r="BE48" i="23424"/>
  <c r="BD74" i="23424"/>
  <c r="BE74" i="23424"/>
  <c r="BE71" i="23424"/>
  <c r="BD71" i="23424"/>
  <c r="BE128" i="23424"/>
  <c r="BD128" i="23424"/>
  <c r="BE122" i="23424"/>
  <c r="BD122" i="23424"/>
  <c r="BE119" i="23424"/>
  <c r="BD119" i="23424"/>
  <c r="BD130" i="23424"/>
  <c r="BE130" i="23424"/>
  <c r="BE171" i="23424"/>
  <c r="BD171" i="23424"/>
  <c r="BE156" i="23424"/>
  <c r="BD156" i="23424"/>
  <c r="AC38" i="23424"/>
  <c r="AB38" i="23424"/>
  <c r="AC148" i="23424"/>
  <c r="AB148" i="23424"/>
  <c r="AU54" i="23424"/>
  <c r="AT54" i="23424"/>
  <c r="AT144" i="23424"/>
  <c r="AU144" i="23424"/>
  <c r="AY65" i="23424"/>
  <c r="AX65" i="23424"/>
  <c r="AX111" i="23424"/>
  <c r="AY111" i="23424"/>
  <c r="AN30" i="23424"/>
  <c r="AO30" i="23424"/>
  <c r="BB37" i="23424"/>
  <c r="BA37" i="23424"/>
  <c r="BB42" i="23424"/>
  <c r="BA42" i="23424"/>
  <c r="BA147" i="23424"/>
  <c r="BB147" i="23424"/>
  <c r="BH34" i="23424"/>
  <c r="BG34" i="23424"/>
  <c r="BH97" i="23424"/>
  <c r="BG97" i="23424"/>
  <c r="BH161" i="23424"/>
  <c r="BG161" i="23424"/>
  <c r="AR62" i="23424"/>
  <c r="AQ62" i="23424"/>
  <c r="AQ153" i="23424"/>
  <c r="AR153" i="23424"/>
  <c r="AK58" i="23424"/>
  <c r="AJ58" i="23424"/>
  <c r="AJ142" i="23424"/>
  <c r="AK142" i="23424"/>
  <c r="AG35" i="23424"/>
  <c r="AF35" i="23424"/>
  <c r="AG118" i="23424"/>
  <c r="AF118" i="23424"/>
  <c r="BE42" i="23424"/>
  <c r="BD42" i="23424"/>
  <c r="BE154" i="23424"/>
  <c r="BD154" i="23424"/>
  <c r="AB42" i="23424"/>
  <c r="AC42" i="23424"/>
  <c r="AC45" i="23424"/>
  <c r="AB45" i="23424"/>
  <c r="AC119" i="23424"/>
  <c r="AB119" i="23424"/>
  <c r="AC164" i="23424"/>
  <c r="AB164" i="23424"/>
  <c r="AU128" i="23424"/>
  <c r="AT128" i="23424"/>
  <c r="AC16" i="23424"/>
  <c r="AB16" i="23424"/>
  <c r="AC27" i="23424"/>
  <c r="AB27" i="23424"/>
  <c r="AB37" i="23424"/>
  <c r="AC37" i="23424"/>
  <c r="AC69" i="23424"/>
  <c r="AB69" i="23424"/>
  <c r="AC115" i="23424"/>
  <c r="AB115" i="23424"/>
  <c r="AC79" i="23424"/>
  <c r="AB79" i="23424"/>
  <c r="AB118" i="23424"/>
  <c r="AC118" i="23424"/>
  <c r="AC130" i="23424"/>
  <c r="AB130" i="23424"/>
  <c r="AC163" i="23424"/>
  <c r="AB163" i="23424"/>
  <c r="AC172" i="23424"/>
  <c r="AB172" i="23424"/>
  <c r="AC179" i="23424"/>
  <c r="AB179" i="23424"/>
  <c r="AT21" i="23424"/>
  <c r="AU21" i="23424"/>
  <c r="AU30" i="23424"/>
  <c r="AT30" i="23424"/>
  <c r="AU43" i="23424"/>
  <c r="AT43" i="23424"/>
  <c r="AU73" i="23424"/>
  <c r="AT73" i="23424"/>
  <c r="AU52" i="23424"/>
  <c r="AT52" i="23424"/>
  <c r="AT81" i="23424"/>
  <c r="AU81" i="23424"/>
  <c r="AT101" i="23424"/>
  <c r="AU101" i="23424"/>
  <c r="AT113" i="23424"/>
  <c r="AU113" i="23424"/>
  <c r="AU153" i="23424"/>
  <c r="AT153" i="23424"/>
  <c r="AT132" i="23424"/>
  <c r="AU132" i="23424"/>
  <c r="AU148" i="23424"/>
  <c r="AT148" i="23424"/>
  <c r="AX24" i="23424"/>
  <c r="AY24" i="23424"/>
  <c r="AY46" i="23424"/>
  <c r="AX46" i="23424"/>
  <c r="AY27" i="23424"/>
  <c r="AX27" i="23424"/>
  <c r="AY50" i="23424"/>
  <c r="AX50" i="23424"/>
  <c r="AY85" i="23424"/>
  <c r="AX85" i="23424"/>
  <c r="AY87" i="23424"/>
  <c r="AX87" i="23424"/>
  <c r="AY78" i="23424"/>
  <c r="AX78" i="23424"/>
  <c r="AY164" i="23424"/>
  <c r="AX164" i="23424"/>
  <c r="AX147" i="23424"/>
  <c r="AY147" i="23424"/>
  <c r="AY149" i="23424"/>
  <c r="AX149" i="23424"/>
  <c r="AY168" i="23424"/>
  <c r="AX168" i="23424"/>
  <c r="AO25" i="23424"/>
  <c r="AN25" i="23424"/>
  <c r="AN11" i="23424"/>
  <c r="AO11" i="23424"/>
  <c r="AO52" i="23424"/>
  <c r="AN52" i="23424"/>
  <c r="AN73" i="23424"/>
  <c r="AO73" i="23424"/>
  <c r="AO66" i="23424"/>
  <c r="AN66" i="23424"/>
  <c r="AN95" i="23424"/>
  <c r="AO95" i="23424"/>
  <c r="AN99" i="23424"/>
  <c r="AO99" i="23424"/>
  <c r="AO183" i="23424"/>
  <c r="AN183" i="23424"/>
  <c r="AO137" i="23424"/>
  <c r="AN137" i="23424"/>
  <c r="AO146" i="23424"/>
  <c r="AN146" i="23424"/>
  <c r="AN162" i="23424"/>
  <c r="AO162" i="23424"/>
  <c r="AN185" i="23424"/>
  <c r="AO185" i="23424"/>
  <c r="BB40" i="23424"/>
  <c r="BA40" i="23424"/>
  <c r="BA59" i="23424"/>
  <c r="BB59" i="23424"/>
  <c r="BB26" i="23424"/>
  <c r="BA26" i="23424"/>
  <c r="BB80" i="23424"/>
  <c r="BA80" i="23424"/>
  <c r="BB95" i="23424"/>
  <c r="BA95" i="23424"/>
  <c r="BB70" i="23424"/>
  <c r="BA70" i="23424"/>
  <c r="BA127" i="23424"/>
  <c r="BB127" i="23424"/>
  <c r="BB128" i="23424"/>
  <c r="BA128" i="23424"/>
  <c r="BB178" i="23424"/>
  <c r="BA178" i="23424"/>
  <c r="BB177" i="23424"/>
  <c r="BA177" i="23424"/>
  <c r="BB184" i="23424"/>
  <c r="BA184" i="23424"/>
  <c r="BH11" i="23424"/>
  <c r="BG11" i="23424"/>
  <c r="BH45" i="23424"/>
  <c r="BG45" i="23424"/>
  <c r="BH65" i="23424"/>
  <c r="BG65" i="23424"/>
  <c r="BH56" i="23424"/>
  <c r="BG56" i="23424"/>
  <c r="BG84" i="23424"/>
  <c r="BH84" i="23424"/>
  <c r="BH102" i="23424"/>
  <c r="BG102" i="23424"/>
  <c r="BH115" i="23424"/>
  <c r="BG115" i="23424"/>
  <c r="BH142" i="23424"/>
  <c r="BG142" i="23424"/>
  <c r="BH178" i="23424"/>
  <c r="BG178" i="23424"/>
  <c r="BG150" i="23424"/>
  <c r="BH150" i="23424"/>
  <c r="BH159" i="23424"/>
  <c r="BG159" i="23424"/>
  <c r="AR12" i="23424"/>
  <c r="AQ12" i="23424"/>
  <c r="AR28" i="23424"/>
  <c r="AQ28" i="23424"/>
  <c r="AR63" i="23424"/>
  <c r="AQ63" i="23424"/>
  <c r="AR60" i="23424"/>
  <c r="AQ60" i="23424"/>
  <c r="AQ49" i="23424"/>
  <c r="AR49" i="23424"/>
  <c r="AR115" i="23424"/>
  <c r="AQ115" i="23424"/>
  <c r="AQ89" i="23424"/>
  <c r="AR89" i="23424"/>
  <c r="AR135" i="23424"/>
  <c r="AQ135" i="23424"/>
  <c r="AR158" i="23424"/>
  <c r="AQ158" i="23424"/>
  <c r="AQ129" i="23424"/>
  <c r="AR129" i="23424"/>
  <c r="AR162" i="23424"/>
  <c r="AQ162" i="23424"/>
  <c r="AK16" i="23424"/>
  <c r="AJ16" i="23424"/>
  <c r="AK57" i="23424"/>
  <c r="AJ57" i="23424"/>
  <c r="AJ64" i="23424"/>
  <c r="AK64" i="23424"/>
  <c r="AK56" i="23424"/>
  <c r="AJ56" i="23424"/>
  <c r="AK90" i="23424"/>
  <c r="AJ90" i="23424"/>
  <c r="AK145" i="23424"/>
  <c r="AJ145" i="23424"/>
  <c r="AK161" i="23424"/>
  <c r="AJ161" i="23424"/>
  <c r="AK125" i="23424"/>
  <c r="AJ125" i="23424"/>
  <c r="AJ115" i="23424"/>
  <c r="AK115" i="23424"/>
  <c r="AK164" i="23424"/>
  <c r="AJ164" i="23424"/>
  <c r="AJ175" i="23424"/>
  <c r="AK175" i="23424"/>
  <c r="AJ166" i="23424"/>
  <c r="AK166" i="23424"/>
  <c r="AG19" i="23424"/>
  <c r="AF19" i="23424"/>
  <c r="AG63" i="23424"/>
  <c r="AF63" i="23424"/>
  <c r="AF40" i="23424"/>
  <c r="AG40" i="23424"/>
  <c r="AG64" i="23424"/>
  <c r="AF64" i="23424"/>
  <c r="AG78" i="23424"/>
  <c r="AF78" i="23424"/>
  <c r="AF99" i="23424"/>
  <c r="AG99" i="23424"/>
  <c r="AF156" i="23424"/>
  <c r="AG156" i="23424"/>
  <c r="AG98" i="23424"/>
  <c r="AF98" i="23424"/>
  <c r="AF141" i="23424"/>
  <c r="AG141" i="23424"/>
  <c r="AG175" i="23424"/>
  <c r="AF175" i="23424"/>
  <c r="AG182" i="23424"/>
  <c r="AF182" i="23424"/>
  <c r="BE24" i="23424"/>
  <c r="BD24" i="23424"/>
  <c r="BD22" i="23424"/>
  <c r="BE22" i="23424"/>
  <c r="BE15" i="23424"/>
  <c r="BD15" i="23424"/>
  <c r="BE76" i="23424"/>
  <c r="BD76" i="23424"/>
  <c r="BD88" i="23424"/>
  <c r="BE88" i="23424"/>
  <c r="BD90" i="23424"/>
  <c r="BE90" i="23424"/>
  <c r="BD113" i="23424"/>
  <c r="BE113" i="23424"/>
  <c r="BE142" i="23424"/>
  <c r="BD142" i="23424"/>
  <c r="BD146" i="23424"/>
  <c r="BE146" i="23424"/>
  <c r="BE124" i="23424"/>
  <c r="BD124" i="23424"/>
  <c r="BE172" i="23424"/>
  <c r="BD172" i="23424"/>
  <c r="AC63" i="23424"/>
  <c r="AB63" i="23424"/>
  <c r="AU139" i="23424"/>
  <c r="AT139" i="23424"/>
  <c r="AY75" i="23424"/>
  <c r="AX75" i="23424"/>
  <c r="AO88" i="23424"/>
  <c r="AN88" i="23424"/>
  <c r="BH62" i="23424"/>
  <c r="BG62" i="23424"/>
  <c r="AQ110" i="23424"/>
  <c r="AR110" i="23424"/>
  <c r="BE93" i="23424"/>
  <c r="BD93" i="23424"/>
  <c r="AB28" i="23424"/>
  <c r="AC28" i="23424"/>
  <c r="AB56" i="23424"/>
  <c r="AC56" i="23424"/>
  <c r="AC83" i="23424"/>
  <c r="AB83" i="23424"/>
  <c r="AC95" i="23424"/>
  <c r="AB95" i="23424"/>
  <c r="AB109" i="23424"/>
  <c r="AC109" i="23424"/>
  <c r="AC137" i="23424"/>
  <c r="AB137" i="23424"/>
  <c r="AC178" i="23424"/>
  <c r="AB178" i="23424"/>
  <c r="AT57" i="23424"/>
  <c r="AU57" i="23424"/>
  <c r="AT45" i="23424"/>
  <c r="AU45" i="23424"/>
  <c r="AU109" i="23424"/>
  <c r="AT109" i="23424"/>
  <c r="AT104" i="23424"/>
  <c r="AU104" i="23424"/>
  <c r="AT141" i="23424"/>
  <c r="AU141" i="23424"/>
  <c r="AT156" i="23424"/>
  <c r="AU156" i="23424"/>
  <c r="AT164" i="23424"/>
  <c r="AU164" i="23424"/>
  <c r="AX10" i="23424"/>
  <c r="AY10" i="23424"/>
  <c r="AY41" i="23424"/>
  <c r="AX41" i="23424"/>
  <c r="AY66" i="23424"/>
  <c r="AX66" i="23424"/>
  <c r="AY57" i="23424"/>
  <c r="AX57" i="23424"/>
  <c r="AX124" i="23424"/>
  <c r="AY124" i="23424"/>
  <c r="AY94" i="23424"/>
  <c r="AX94" i="23424"/>
  <c r="AY148" i="23424"/>
  <c r="AX148" i="23424"/>
  <c r="AY157" i="23424"/>
  <c r="AX157" i="23424"/>
  <c r="AY165" i="23424"/>
  <c r="AX165" i="23424"/>
  <c r="AY184" i="23424"/>
  <c r="AX184" i="23424"/>
  <c r="AN37" i="23424"/>
  <c r="AO37" i="23424"/>
  <c r="AO20" i="23424"/>
  <c r="AN20" i="23424"/>
  <c r="AN75" i="23424"/>
  <c r="AO75" i="23424"/>
  <c r="AO96" i="23424"/>
  <c r="AN96" i="23424"/>
  <c r="AN100" i="23424"/>
  <c r="AO100" i="23424"/>
  <c r="AO69" i="23424"/>
  <c r="AN69" i="23424"/>
  <c r="AO104" i="23424"/>
  <c r="AN104" i="23424"/>
  <c r="AO160" i="23424"/>
  <c r="AN160" i="23424"/>
  <c r="AO156" i="23424"/>
  <c r="AN156" i="23424"/>
  <c r="AN178" i="23424"/>
  <c r="AO178" i="23424"/>
  <c r="AO152" i="23424"/>
  <c r="AN152" i="23424"/>
  <c r="BB20" i="23424"/>
  <c r="BA20" i="23424"/>
  <c r="BA61" i="23424"/>
  <c r="BB61" i="23424"/>
  <c r="BA63" i="23424"/>
  <c r="BB63" i="23424"/>
  <c r="BB69" i="23424"/>
  <c r="BA69" i="23424"/>
  <c r="BA94" i="23424"/>
  <c r="BB94" i="23424"/>
  <c r="BB86" i="23424"/>
  <c r="BA86" i="23424"/>
  <c r="BB106" i="23424"/>
  <c r="BA106" i="23424"/>
  <c r="BB97" i="23424"/>
  <c r="BA97" i="23424"/>
  <c r="BB167" i="23424"/>
  <c r="BA167" i="23424"/>
  <c r="BB176" i="23424"/>
  <c r="BA176" i="23424"/>
  <c r="BB183" i="23424"/>
  <c r="BA183" i="23424"/>
  <c r="BG17" i="23424"/>
  <c r="BH17" i="23424"/>
  <c r="BH22" i="23424"/>
  <c r="BG22" i="23424"/>
  <c r="BH16" i="23424"/>
  <c r="BG16" i="23424"/>
  <c r="BH82" i="23424"/>
  <c r="BG82" i="23424"/>
  <c r="BH100" i="23424"/>
  <c r="BG100" i="23424"/>
  <c r="BG91" i="23424"/>
  <c r="BH91" i="23424"/>
  <c r="BH123" i="23424"/>
  <c r="BG123" i="23424"/>
  <c r="BG104" i="23424"/>
  <c r="BH104" i="23424"/>
  <c r="BG133" i="23424"/>
  <c r="BH133" i="23424"/>
  <c r="BH127" i="23424"/>
  <c r="BG127" i="23424"/>
  <c r="BH175" i="23424"/>
  <c r="BG175" i="23424"/>
  <c r="AQ18" i="23424"/>
  <c r="AR18" i="23424"/>
  <c r="AR48" i="23424"/>
  <c r="AQ48" i="23424"/>
  <c r="AR69" i="23424"/>
  <c r="AQ69" i="23424"/>
  <c r="AR42" i="23424"/>
  <c r="AQ42" i="23424"/>
  <c r="AQ65" i="23424"/>
  <c r="AR65" i="23424"/>
  <c r="AR95" i="23424"/>
  <c r="AQ95" i="23424"/>
  <c r="AR72" i="23424"/>
  <c r="AQ72" i="23424"/>
  <c r="AR107" i="23424"/>
  <c r="AQ107" i="23424"/>
  <c r="AR167" i="23424"/>
  <c r="AQ167" i="23424"/>
  <c r="AQ145" i="23424"/>
  <c r="AR145" i="23424"/>
  <c r="AR178" i="23424"/>
  <c r="AQ178" i="23424"/>
  <c r="AJ18" i="23424"/>
  <c r="AK18" i="23424"/>
  <c r="AK10" i="23424"/>
  <c r="AJ10" i="23424"/>
  <c r="AK19" i="23424"/>
  <c r="AJ19" i="23424"/>
  <c r="AK68" i="23424"/>
  <c r="AJ68" i="23424"/>
  <c r="AK47" i="23424"/>
  <c r="AJ47" i="23424"/>
  <c r="AK94" i="23424"/>
  <c r="AJ94" i="23424"/>
  <c r="AJ102" i="23424"/>
  <c r="AK102" i="23424"/>
  <c r="AK121" i="23424"/>
  <c r="AJ121" i="23424"/>
  <c r="AK168" i="23424"/>
  <c r="AJ168" i="23424"/>
  <c r="AK157" i="23424"/>
  <c r="AJ157" i="23424"/>
  <c r="AK158" i="23424"/>
  <c r="AJ158" i="23424"/>
  <c r="AJ182" i="23424"/>
  <c r="AK182" i="23424"/>
  <c r="AG55" i="23424"/>
  <c r="AF55" i="23424"/>
  <c r="AG32" i="23424"/>
  <c r="AF32" i="23424"/>
  <c r="AF57" i="23424"/>
  <c r="AG57" i="23424"/>
  <c r="AG90" i="23424"/>
  <c r="AF90" i="23424"/>
  <c r="AG86" i="23424"/>
  <c r="AF86" i="23424"/>
  <c r="AG102" i="23424"/>
  <c r="AF102" i="23424"/>
  <c r="AF105" i="23424"/>
  <c r="AG105" i="23424"/>
  <c r="AG114" i="23424"/>
  <c r="AF114" i="23424"/>
  <c r="AG157" i="23424"/>
  <c r="AF157" i="23424"/>
  <c r="AG174" i="23424"/>
  <c r="AF174" i="23424"/>
  <c r="AG181" i="23424"/>
  <c r="AF181" i="23424"/>
  <c r="BE13" i="23424"/>
  <c r="BD13" i="23424"/>
  <c r="BD38" i="23424"/>
  <c r="BE38" i="23424"/>
  <c r="BE31" i="23424"/>
  <c r="BD31" i="23424"/>
  <c r="BD54" i="23424"/>
  <c r="BE54" i="23424"/>
  <c r="BE45" i="23424"/>
  <c r="BD45" i="23424"/>
  <c r="BE99" i="23424"/>
  <c r="BD99" i="23424"/>
  <c r="BE112" i="23424"/>
  <c r="BD112" i="23424"/>
  <c r="BE118" i="23424"/>
  <c r="BD118" i="23424"/>
  <c r="BE175" i="23424"/>
  <c r="BD175" i="23424"/>
  <c r="BE140" i="23424"/>
  <c r="BD140" i="23424"/>
  <c r="BE188" i="23424"/>
  <c r="BD188" i="23424"/>
  <c r="AB62" i="23424"/>
  <c r="AC62" i="23424"/>
  <c r="AT23" i="23424"/>
  <c r="AU23" i="23424"/>
  <c r="AU188" i="23424"/>
  <c r="AT188" i="23424"/>
  <c r="AX114" i="23424"/>
  <c r="AY114" i="23424"/>
  <c r="AN14" i="23424"/>
  <c r="AO14" i="23424"/>
  <c r="AO165" i="23424"/>
  <c r="AN165" i="23424"/>
  <c r="BB88" i="23424"/>
  <c r="BA88" i="23424"/>
  <c r="BA138" i="23424"/>
  <c r="BB138" i="23424"/>
  <c r="BH93" i="23424"/>
  <c r="BG93" i="23424"/>
  <c r="AR30" i="23424"/>
  <c r="AQ30" i="23424"/>
  <c r="AQ165" i="23424"/>
  <c r="AR165" i="23424"/>
  <c r="AK178" i="23424"/>
  <c r="AJ178" i="23424"/>
  <c r="BE68" i="23424"/>
  <c r="BD68" i="23424"/>
  <c r="AC67" i="23424"/>
  <c r="AB67" i="23424"/>
  <c r="AB89" i="23424"/>
  <c r="AC89" i="23424"/>
  <c r="AB129" i="23424"/>
  <c r="AC129" i="23424"/>
  <c r="AC188" i="23424"/>
  <c r="AB188" i="23424"/>
  <c r="AU16" i="23424"/>
  <c r="AT16" i="23424"/>
  <c r="AU62" i="23424"/>
  <c r="AT62" i="23424"/>
  <c r="AT79" i="23424"/>
  <c r="AU79" i="23424"/>
  <c r="AU112" i="23424"/>
  <c r="AT112" i="23424"/>
  <c r="AY35" i="23424"/>
  <c r="AX35" i="23424"/>
  <c r="AN17" i="23424"/>
  <c r="AO17" i="23424"/>
  <c r="AC26" i="23424"/>
  <c r="AB26" i="23424"/>
  <c r="AC25" i="23424"/>
  <c r="AB25" i="23424"/>
  <c r="AC36" i="23424"/>
  <c r="AB36" i="23424"/>
  <c r="AC94" i="23424"/>
  <c r="AB94" i="23424"/>
  <c r="AB98" i="23424"/>
  <c r="AC98" i="23424"/>
  <c r="AB77" i="23424"/>
  <c r="AC77" i="23424"/>
  <c r="AC101" i="23424"/>
  <c r="AB101" i="23424"/>
  <c r="AC123" i="23424"/>
  <c r="AB123" i="23424"/>
  <c r="AB153" i="23424"/>
  <c r="AC153" i="23424"/>
  <c r="AC187" i="23424"/>
  <c r="AB187" i="23424"/>
  <c r="AC161" i="23424"/>
  <c r="AB161" i="23424"/>
  <c r="AT41" i="23424"/>
  <c r="AU41" i="23424"/>
  <c r="AT29" i="23424"/>
  <c r="AU29" i="23424"/>
  <c r="AU67" i="23424"/>
  <c r="AT67" i="23424"/>
  <c r="AT61" i="23424"/>
  <c r="AU61" i="23424"/>
  <c r="AU89" i="23424"/>
  <c r="AT89" i="23424"/>
  <c r="AU80" i="23424"/>
  <c r="AT80" i="23424"/>
  <c r="AU120" i="23424"/>
  <c r="AT120" i="23424"/>
  <c r="AU145" i="23424"/>
  <c r="AT145" i="23424"/>
  <c r="AU150" i="23424"/>
  <c r="AT150" i="23424"/>
  <c r="AU131" i="23424"/>
  <c r="AT131" i="23424"/>
  <c r="AU180" i="23424"/>
  <c r="AT180" i="23424"/>
  <c r="AY18" i="23424"/>
  <c r="AX18" i="23424"/>
  <c r="AY34" i="23424"/>
  <c r="AX34" i="23424"/>
  <c r="AX51" i="23424"/>
  <c r="AY51" i="23424"/>
  <c r="AY77" i="23424"/>
  <c r="AX77" i="23424"/>
  <c r="AY96" i="23424"/>
  <c r="AX96" i="23424"/>
  <c r="AY132" i="23424"/>
  <c r="AX132" i="23424"/>
  <c r="AX98" i="23424"/>
  <c r="AY98" i="23424"/>
  <c r="AX116" i="23424"/>
  <c r="AY116" i="23424"/>
  <c r="AY146" i="23424"/>
  <c r="AX146" i="23424"/>
  <c r="AY176" i="23424"/>
  <c r="AX176" i="23424"/>
  <c r="AX151" i="23424"/>
  <c r="AY151" i="23424"/>
  <c r="AO60" i="23424"/>
  <c r="AN60" i="23424"/>
  <c r="AN10" i="23424"/>
  <c r="AO10" i="23424"/>
  <c r="AO36" i="23424"/>
  <c r="AN36" i="23424"/>
  <c r="AO80" i="23424"/>
  <c r="AN80" i="23424"/>
  <c r="AO83" i="23424"/>
  <c r="AN83" i="23424"/>
  <c r="AO115" i="23424"/>
  <c r="AN115" i="23424"/>
  <c r="AO85" i="23424"/>
  <c r="AN85" i="23424"/>
  <c r="AO120" i="23424"/>
  <c r="AN120" i="23424"/>
  <c r="AO149" i="23424"/>
  <c r="AN149" i="23424"/>
  <c r="AO182" i="23424"/>
  <c r="AN182" i="23424"/>
  <c r="AO161" i="23424"/>
  <c r="AN161" i="23424"/>
  <c r="AO168" i="23424"/>
  <c r="AN168" i="23424"/>
  <c r="BB16" i="23424"/>
  <c r="BA16" i="23424"/>
  <c r="BB18" i="23424"/>
  <c r="BA18" i="23424"/>
  <c r="BB83" i="23424"/>
  <c r="BA83" i="23424"/>
  <c r="BB75" i="23424"/>
  <c r="BA75" i="23424"/>
  <c r="BB120" i="23424"/>
  <c r="BA120" i="23424"/>
  <c r="BB115" i="23424"/>
  <c r="BA115" i="23424"/>
  <c r="BB129" i="23424"/>
  <c r="BA129" i="23424"/>
  <c r="BB113" i="23424"/>
  <c r="BA113" i="23424"/>
  <c r="BA143" i="23424"/>
  <c r="BB143" i="23424"/>
  <c r="BB175" i="23424"/>
  <c r="BA175" i="23424"/>
  <c r="BB166" i="23424"/>
  <c r="BA166" i="23424"/>
  <c r="BH14" i="23424"/>
  <c r="BG14" i="23424"/>
  <c r="BH38" i="23424"/>
  <c r="BG38" i="23424"/>
  <c r="BG32" i="23424"/>
  <c r="BH32" i="23424"/>
  <c r="BH95" i="23424"/>
  <c r="BG95" i="23424"/>
  <c r="BH83" i="23424"/>
  <c r="BG83" i="23424"/>
  <c r="BH74" i="23424"/>
  <c r="BG74" i="23424"/>
  <c r="BG131" i="23424"/>
  <c r="BH131" i="23424"/>
  <c r="BG120" i="23424"/>
  <c r="BH120" i="23424"/>
  <c r="BG148" i="23424"/>
  <c r="BH148" i="23424"/>
  <c r="BH143" i="23424"/>
  <c r="BG143" i="23424"/>
  <c r="BH174" i="23424"/>
  <c r="BG174" i="23424"/>
  <c r="AR22" i="23424"/>
  <c r="AQ22" i="23424"/>
  <c r="AR56" i="23424"/>
  <c r="AQ56" i="23424"/>
  <c r="AQ20" i="23424"/>
  <c r="AR20" i="23424"/>
  <c r="AQ58" i="23424"/>
  <c r="AR58" i="23424"/>
  <c r="AR87" i="23424"/>
  <c r="AQ87" i="23424"/>
  <c r="AR100" i="23424"/>
  <c r="AQ100" i="23424"/>
  <c r="AR88" i="23424"/>
  <c r="AQ88" i="23424"/>
  <c r="AR127" i="23424"/>
  <c r="AQ127" i="23424"/>
  <c r="AQ138" i="23424"/>
  <c r="AR138" i="23424"/>
  <c r="AQ169" i="23424"/>
  <c r="AR169" i="23424"/>
  <c r="AQ161" i="23424"/>
  <c r="AR161" i="23424"/>
  <c r="AK23" i="23424"/>
  <c r="AJ23" i="23424"/>
  <c r="AJ25" i="23424"/>
  <c r="AK25" i="23424"/>
  <c r="AK35" i="23424"/>
  <c r="AJ35" i="23424"/>
  <c r="AK93" i="23424"/>
  <c r="AJ93" i="23424"/>
  <c r="AK63" i="23424"/>
  <c r="AJ63" i="23424"/>
  <c r="AK100" i="23424"/>
  <c r="AJ100" i="23424"/>
  <c r="AJ67" i="23424"/>
  <c r="AK67" i="23424"/>
  <c r="AJ104" i="23424"/>
  <c r="AK104" i="23424"/>
  <c r="AK98" i="23424"/>
  <c r="AJ98" i="23424"/>
  <c r="AK169" i="23424"/>
  <c r="AJ169" i="23424"/>
  <c r="AK174" i="23424"/>
  <c r="AJ174" i="23424"/>
  <c r="AK165" i="23424"/>
  <c r="AJ165" i="23424"/>
  <c r="AF25" i="23424"/>
  <c r="AG25" i="23424"/>
  <c r="AG30" i="23424"/>
  <c r="AF30" i="23424"/>
  <c r="AG39" i="23424"/>
  <c r="AF39" i="23424"/>
  <c r="AG77" i="23424"/>
  <c r="AF77" i="23424"/>
  <c r="AG93" i="23424"/>
  <c r="AF93" i="23424"/>
  <c r="AG106" i="23424"/>
  <c r="AF106" i="23424"/>
  <c r="AF121" i="23424"/>
  <c r="AG121" i="23424"/>
  <c r="AG126" i="23424"/>
  <c r="AF126" i="23424"/>
  <c r="AG124" i="23424"/>
  <c r="AF124" i="23424"/>
  <c r="AG189" i="23424"/>
  <c r="AF189" i="23424"/>
  <c r="AG164" i="23424"/>
  <c r="AF164" i="23424"/>
  <c r="BE18" i="23424"/>
  <c r="BD18" i="23424"/>
  <c r="BD46" i="23424"/>
  <c r="BE46" i="23424"/>
  <c r="BD50" i="23424"/>
  <c r="BE50" i="23424"/>
  <c r="BD72" i="23424"/>
  <c r="BE72" i="23424"/>
  <c r="BD61" i="23424"/>
  <c r="BE61" i="23424"/>
  <c r="BE102" i="23424"/>
  <c r="BD102" i="23424"/>
  <c r="BE131" i="23424"/>
  <c r="BD131" i="23424"/>
  <c r="BD101" i="23424"/>
  <c r="BE101" i="23424"/>
  <c r="BE181" i="23424"/>
  <c r="BD181" i="23424"/>
  <c r="BD165" i="23424"/>
  <c r="BE165" i="23424"/>
  <c r="BE187" i="23424"/>
  <c r="BD187" i="23424"/>
  <c r="AC106" i="23424"/>
  <c r="AB106" i="23424"/>
  <c r="AU42" i="23424"/>
  <c r="AT42" i="23424"/>
  <c r="AC117" i="23424"/>
  <c r="AB117" i="23424"/>
  <c r="BB34" i="23424"/>
  <c r="BA34" i="23424"/>
  <c r="BG113" i="23424"/>
  <c r="BH113" i="23424"/>
  <c r="BH185" i="23424"/>
  <c r="BG185" i="23424"/>
  <c r="AR31" i="23424"/>
  <c r="AQ31" i="23424"/>
  <c r="AQ36" i="23424"/>
  <c r="AR36" i="23424"/>
  <c r="AQ68" i="23424"/>
  <c r="AR68" i="23424"/>
  <c r="AR64" i="23424"/>
  <c r="AQ64" i="23424"/>
  <c r="AR94" i="23424"/>
  <c r="AQ94" i="23424"/>
  <c r="AR106" i="23424"/>
  <c r="AQ106" i="23424"/>
  <c r="AR122" i="23424"/>
  <c r="AQ122" i="23424"/>
  <c r="AQ128" i="23424"/>
  <c r="AR128" i="23424"/>
  <c r="AK77" i="23424"/>
  <c r="AJ77" i="23424"/>
  <c r="AJ120" i="23424"/>
  <c r="AK120" i="23424"/>
  <c r="AK114" i="23424"/>
  <c r="AJ114" i="23424"/>
  <c r="AK179" i="23424"/>
  <c r="AJ179" i="23424"/>
  <c r="AK189" i="23424"/>
  <c r="AJ189" i="23424"/>
  <c r="AK181" i="23424"/>
  <c r="AJ181" i="23424"/>
  <c r="AG18" i="23424"/>
  <c r="AF18" i="23424"/>
  <c r="AG42" i="23424"/>
  <c r="AF42" i="23424"/>
  <c r="AG53" i="23424"/>
  <c r="AF53" i="23424"/>
  <c r="AF83" i="23424"/>
  <c r="AG83" i="23424"/>
  <c r="AG110" i="23424"/>
  <c r="AF110" i="23424"/>
  <c r="AG82" i="23424"/>
  <c r="AF82" i="23424"/>
  <c r="AG131" i="23424"/>
  <c r="AF131" i="23424"/>
  <c r="AG154" i="23424"/>
  <c r="AF154" i="23424"/>
  <c r="AG140" i="23424"/>
  <c r="AF140" i="23424"/>
  <c r="AF172" i="23424"/>
  <c r="AG172" i="23424"/>
  <c r="AG180" i="23424"/>
  <c r="AF180" i="23424"/>
  <c r="BE23" i="23424"/>
  <c r="BD23" i="23424"/>
  <c r="BE92" i="23424"/>
  <c r="BD92" i="23424"/>
  <c r="BE51" i="23424"/>
  <c r="BD51" i="23424"/>
  <c r="BD79" i="23424"/>
  <c r="BE79" i="23424"/>
  <c r="BE108" i="23424"/>
  <c r="BD108" i="23424"/>
  <c r="BE73" i="23424"/>
  <c r="BD73" i="23424"/>
  <c r="BE139" i="23424"/>
  <c r="BD139" i="23424"/>
  <c r="BD117" i="23424"/>
  <c r="BE117" i="23424"/>
  <c r="BE129" i="23424"/>
  <c r="BD129" i="23424"/>
  <c r="BE164" i="23424"/>
  <c r="BD164" i="23424"/>
  <c r="BE186" i="23424"/>
  <c r="BD186" i="23424"/>
  <c r="AY187" i="23424"/>
  <c r="AX187" i="23424"/>
  <c r="AG100" i="23424"/>
  <c r="AF100" i="23424"/>
  <c r="AB19" i="23424"/>
  <c r="AC19" i="23424"/>
  <c r="AC186" i="23424"/>
  <c r="AB186" i="23424"/>
  <c r="AU147" i="23424"/>
  <c r="AT147" i="23424"/>
  <c r="AX167" i="23424"/>
  <c r="AY167" i="23424"/>
  <c r="BB93" i="23424"/>
  <c r="BA93" i="23424"/>
  <c r="AK26" i="23424"/>
  <c r="AJ26" i="23424"/>
  <c r="AC20" i="23424"/>
  <c r="AB20" i="23424"/>
  <c r="AC43" i="23424"/>
  <c r="AB43" i="23424"/>
  <c r="AC44" i="23424"/>
  <c r="AB44" i="23424"/>
  <c r="AC50" i="23424"/>
  <c r="AB50" i="23424"/>
  <c r="AC71" i="23424"/>
  <c r="AB71" i="23424"/>
  <c r="AB86" i="23424"/>
  <c r="AC86" i="23424"/>
  <c r="AC103" i="23424"/>
  <c r="AB103" i="23424"/>
  <c r="AB157" i="23424"/>
  <c r="AC157" i="23424"/>
  <c r="AC143" i="23424"/>
  <c r="AB143" i="23424"/>
  <c r="AC162" i="23424"/>
  <c r="AB162" i="23424"/>
  <c r="AB169" i="23424"/>
  <c r="AC169" i="23424"/>
  <c r="AB160" i="23424"/>
  <c r="AC160" i="23424"/>
  <c r="AU11" i="23424"/>
  <c r="AT11" i="23424"/>
  <c r="AT48" i="23424"/>
  <c r="AU48" i="23424"/>
  <c r="AT36" i="23424"/>
  <c r="AU36" i="23424"/>
  <c r="AU44" i="23424"/>
  <c r="AT44" i="23424"/>
  <c r="AU87" i="23424"/>
  <c r="AT87" i="23424"/>
  <c r="AU118" i="23424"/>
  <c r="AT118" i="23424"/>
  <c r="AU119" i="23424"/>
  <c r="AT119" i="23424"/>
  <c r="AU110" i="23424"/>
  <c r="AT110" i="23424"/>
  <c r="AT140" i="23424"/>
  <c r="AU140" i="23424"/>
  <c r="AU155" i="23424"/>
  <c r="AT155" i="23424"/>
  <c r="AU179" i="23424"/>
  <c r="AT179" i="23424"/>
  <c r="AX21" i="23424"/>
  <c r="AY21" i="23424"/>
  <c r="AY33" i="23424"/>
  <c r="AX33" i="23424"/>
  <c r="AY73" i="23424"/>
  <c r="AX73" i="23424"/>
  <c r="AY89" i="23424"/>
  <c r="AX89" i="23424"/>
  <c r="AX74" i="23424"/>
  <c r="AY74" i="23424"/>
  <c r="AY133" i="23424"/>
  <c r="AX133" i="23424"/>
  <c r="AY169" i="23424"/>
  <c r="AX169" i="23424"/>
  <c r="AY130" i="23424"/>
  <c r="AX130" i="23424"/>
  <c r="AX144" i="23424"/>
  <c r="AY144" i="23424"/>
  <c r="AX155" i="23424"/>
  <c r="AY155" i="23424"/>
  <c r="AY183" i="23424"/>
  <c r="AX183" i="23424"/>
  <c r="AO19" i="23424"/>
  <c r="AN19" i="23424"/>
  <c r="AO41" i="23424"/>
  <c r="AN41" i="23424"/>
  <c r="AO63" i="23424"/>
  <c r="AN63" i="23424"/>
  <c r="AO97" i="23424"/>
  <c r="AN97" i="23424"/>
  <c r="AO64" i="23424"/>
  <c r="AN64" i="23424"/>
  <c r="AO94" i="23424"/>
  <c r="AN94" i="23424"/>
  <c r="AN114" i="23424"/>
  <c r="AO114" i="23424"/>
  <c r="AO140" i="23424"/>
  <c r="AN140" i="23424"/>
  <c r="AO159" i="23424"/>
  <c r="AN159" i="23424"/>
  <c r="AO144" i="23424"/>
  <c r="AN144" i="23424"/>
  <c r="AO175" i="23424"/>
  <c r="AN175" i="23424"/>
  <c r="BA27" i="23424"/>
  <c r="BB27" i="23424"/>
  <c r="BB17" i="23424"/>
  <c r="BA17" i="23424"/>
  <c r="BB32" i="23424"/>
  <c r="BA32" i="23424"/>
  <c r="BB74" i="23424"/>
  <c r="BA74" i="23424"/>
  <c r="BB62" i="23424"/>
  <c r="BA62" i="23424"/>
  <c r="BA101" i="23424"/>
  <c r="BB101" i="23424"/>
  <c r="BB84" i="23424"/>
  <c r="BA84" i="23424"/>
  <c r="BA103" i="23424"/>
  <c r="BB103" i="23424"/>
  <c r="BA141" i="23424"/>
  <c r="BB141" i="23424"/>
  <c r="BA158" i="23424"/>
  <c r="BB158" i="23424"/>
  <c r="BB157" i="23424"/>
  <c r="BA157" i="23424"/>
  <c r="BA165" i="23424"/>
  <c r="BB165" i="23424"/>
  <c r="BG23" i="23424"/>
  <c r="BH23" i="23424"/>
  <c r="BH114" i="23424"/>
  <c r="BG114" i="23424"/>
  <c r="BG53" i="23424"/>
  <c r="BH53" i="23424"/>
  <c r="BH86" i="23424"/>
  <c r="BG86" i="23424"/>
  <c r="BG81" i="23424"/>
  <c r="BH81" i="23424"/>
  <c r="BH99" i="23424"/>
  <c r="BG99" i="23424"/>
  <c r="BH134" i="23424"/>
  <c r="BG134" i="23424"/>
  <c r="BH119" i="23424"/>
  <c r="BG119" i="23424"/>
  <c r="BG168" i="23424"/>
  <c r="BH168" i="23424"/>
  <c r="BH167" i="23424"/>
  <c r="BG167" i="23424"/>
  <c r="BH172" i="23424"/>
  <c r="BG172" i="23424"/>
  <c r="AR10" i="23424"/>
  <c r="AQ10" i="23424"/>
  <c r="AR55" i="23424"/>
  <c r="AQ55" i="23424"/>
  <c r="AR43" i="23424"/>
  <c r="AQ43" i="23424"/>
  <c r="AR57" i="23424"/>
  <c r="AQ57" i="23424"/>
  <c r="AR112" i="23424"/>
  <c r="AQ112" i="23424"/>
  <c r="AR118" i="23424"/>
  <c r="AQ118" i="23424"/>
  <c r="AQ117" i="23424"/>
  <c r="AR117" i="23424"/>
  <c r="AQ105" i="23424"/>
  <c r="AR105" i="23424"/>
  <c r="AR159" i="23424"/>
  <c r="AQ159" i="23424"/>
  <c r="AQ144" i="23424"/>
  <c r="AR144" i="23424"/>
  <c r="AR160" i="23424"/>
  <c r="AQ160" i="23424"/>
  <c r="AK22" i="23424"/>
  <c r="AJ22" i="23424"/>
  <c r="AK24" i="23424"/>
  <c r="AJ24" i="23424"/>
  <c r="AK97" i="23424"/>
  <c r="AJ97" i="23424"/>
  <c r="AK78" i="23424"/>
  <c r="AJ78" i="23424"/>
  <c r="AK45" i="23424"/>
  <c r="AJ45" i="23424"/>
  <c r="AJ92" i="23424"/>
  <c r="AK92" i="23424"/>
  <c r="AK112" i="23424"/>
  <c r="AJ112" i="23424"/>
  <c r="AK103" i="23424"/>
  <c r="AJ103" i="23424"/>
  <c r="AK126" i="23424"/>
  <c r="AJ126" i="23424"/>
  <c r="AK141" i="23424"/>
  <c r="AJ141" i="23424"/>
  <c r="AK172" i="23424"/>
  <c r="AJ172" i="23424"/>
  <c r="AF22" i="23424"/>
  <c r="AG22" i="23424"/>
  <c r="AG23" i="23424"/>
  <c r="AF23" i="23424"/>
  <c r="AG46" i="23424"/>
  <c r="AF46" i="23424"/>
  <c r="AG103" i="23424"/>
  <c r="AF103" i="23424"/>
  <c r="AG94" i="23424"/>
  <c r="AF94" i="23424"/>
  <c r="AG119" i="23424"/>
  <c r="AF119" i="23424"/>
  <c r="AG97" i="23424"/>
  <c r="AF97" i="23424"/>
  <c r="AG104" i="23424"/>
  <c r="AF104" i="23424"/>
  <c r="AF112" i="23424"/>
  <c r="AG112" i="23424"/>
  <c r="AG150" i="23424"/>
  <c r="AF150" i="23424"/>
  <c r="AG188" i="23424"/>
  <c r="AF188" i="23424"/>
  <c r="AF163" i="23424"/>
  <c r="AG163" i="23424"/>
  <c r="BD36" i="23424"/>
  <c r="BE36" i="23424"/>
  <c r="BE21" i="23424"/>
  <c r="BD21" i="23424"/>
  <c r="BE52" i="23424"/>
  <c r="BD52" i="23424"/>
  <c r="BE82" i="23424"/>
  <c r="BD82" i="23424"/>
  <c r="BD98" i="23424"/>
  <c r="BE98" i="23424"/>
  <c r="BE89" i="23424"/>
  <c r="BD89" i="23424"/>
  <c r="BE144" i="23424"/>
  <c r="BD144" i="23424"/>
  <c r="BE126" i="23424"/>
  <c r="BD126" i="23424"/>
  <c r="BE145" i="23424"/>
  <c r="BD145" i="23424"/>
  <c r="BE180" i="23424"/>
  <c r="BD180" i="23424"/>
  <c r="BE169" i="23424"/>
  <c r="BD169" i="23424"/>
  <c r="AB165" i="23424"/>
  <c r="AC165" i="23424"/>
  <c r="AN107" i="23424"/>
  <c r="AO107" i="23424"/>
  <c r="AK185" i="23424"/>
  <c r="AJ185" i="23424"/>
  <c r="AU96" i="23424"/>
  <c r="AT96" i="23424"/>
  <c r="AO129" i="23424"/>
  <c r="AN129" i="23424"/>
  <c r="AJ83" i="23424"/>
  <c r="AK83" i="23424"/>
  <c r="AB51" i="23424"/>
  <c r="AC51" i="23424"/>
  <c r="AB22" i="23424"/>
  <c r="AC22" i="23424"/>
  <c r="AC47" i="23424"/>
  <c r="AB47" i="23424"/>
  <c r="AC66" i="23424"/>
  <c r="AB66" i="23424"/>
  <c r="AC73" i="23424"/>
  <c r="AB73" i="23424"/>
  <c r="AC85" i="23424"/>
  <c r="AB85" i="23424"/>
  <c r="AC76" i="23424"/>
  <c r="AB76" i="23424"/>
  <c r="AC124" i="23424"/>
  <c r="AB124" i="23424"/>
  <c r="AC146" i="23424"/>
  <c r="AB146" i="23424"/>
  <c r="AC174" i="23424"/>
  <c r="AB174" i="23424"/>
  <c r="AB185" i="23424"/>
  <c r="AC185" i="23424"/>
  <c r="AB176" i="23424"/>
  <c r="AC176" i="23424"/>
  <c r="AT27" i="23424"/>
  <c r="AU27" i="23424"/>
  <c r="AT55" i="23424"/>
  <c r="AU55" i="23424"/>
  <c r="AU35" i="23424"/>
  <c r="AT35" i="23424"/>
  <c r="AU60" i="23424"/>
  <c r="AT60" i="23424"/>
  <c r="AU102" i="23424"/>
  <c r="AT102" i="23424"/>
  <c r="AU129" i="23424"/>
  <c r="AT129" i="23424"/>
  <c r="AU146" i="23424"/>
  <c r="AT146" i="23424"/>
  <c r="AT135" i="23424"/>
  <c r="AU135" i="23424"/>
  <c r="AU160" i="23424"/>
  <c r="AT160" i="23424"/>
  <c r="AU171" i="23424"/>
  <c r="AT171" i="23424"/>
  <c r="AU178" i="23424"/>
  <c r="AT178" i="23424"/>
  <c r="AY22" i="23424"/>
  <c r="AX22" i="23424"/>
  <c r="AX58" i="23424"/>
  <c r="AY58" i="23424"/>
  <c r="AX26" i="23424"/>
  <c r="AY26" i="23424"/>
  <c r="AY93" i="23424"/>
  <c r="AX93" i="23424"/>
  <c r="AX76" i="23424"/>
  <c r="AY76" i="23424"/>
  <c r="AX84" i="23424"/>
  <c r="AY84" i="23424"/>
  <c r="AX107" i="23424"/>
  <c r="AY107" i="23424"/>
  <c r="AY142" i="23424"/>
  <c r="AX142" i="23424"/>
  <c r="AY173" i="23424"/>
  <c r="AX173" i="23424"/>
  <c r="AY185" i="23424"/>
  <c r="AX185" i="23424"/>
  <c r="AY150" i="23424"/>
  <c r="AX150" i="23424"/>
  <c r="AO24" i="23424"/>
  <c r="AN24" i="23424"/>
  <c r="AO44" i="23424"/>
  <c r="AN44" i="23424"/>
  <c r="AO34" i="23424"/>
  <c r="AN34" i="23424"/>
  <c r="AN58" i="23424"/>
  <c r="AO58" i="23424"/>
  <c r="AO87" i="23424"/>
  <c r="AN87" i="23424"/>
  <c r="AO109" i="23424"/>
  <c r="AN109" i="23424"/>
  <c r="AO113" i="23424"/>
  <c r="AN113" i="23424"/>
  <c r="AO119" i="23424"/>
  <c r="AN119" i="23424"/>
  <c r="AN166" i="23424"/>
  <c r="AO166" i="23424"/>
  <c r="AO164" i="23424"/>
  <c r="AN164" i="23424"/>
  <c r="AN158" i="23424"/>
  <c r="AO158" i="23424"/>
  <c r="BA15" i="23424"/>
  <c r="BB15" i="23424"/>
  <c r="BB11" i="23424"/>
  <c r="BA11" i="23424"/>
  <c r="BB48" i="23424"/>
  <c r="BA48" i="23424"/>
  <c r="BB76" i="23424"/>
  <c r="BA76" i="23424"/>
  <c r="BB73" i="23424"/>
  <c r="BA73" i="23424"/>
  <c r="BB117" i="23424"/>
  <c r="BA117" i="23424"/>
  <c r="BA82" i="23424"/>
  <c r="BB82" i="23424"/>
  <c r="BA119" i="23424"/>
  <c r="BB119" i="23424"/>
  <c r="BA134" i="23424"/>
  <c r="BB134" i="23424"/>
  <c r="BB126" i="23424"/>
  <c r="BA126" i="23424"/>
  <c r="BB173" i="23424"/>
  <c r="BA173" i="23424"/>
  <c r="BA181" i="23424"/>
  <c r="BB181" i="23424"/>
  <c r="BH15" i="23424"/>
  <c r="BG15" i="23424"/>
  <c r="BH20" i="23424"/>
  <c r="BG20" i="23424"/>
  <c r="BH31" i="23424"/>
  <c r="BG31" i="23424"/>
  <c r="BH52" i="23424"/>
  <c r="BG52" i="23424"/>
  <c r="BG98" i="23424"/>
  <c r="BH98" i="23424"/>
  <c r="BH110" i="23424"/>
  <c r="BG110" i="23424"/>
  <c r="BH112" i="23424"/>
  <c r="BG112" i="23424"/>
  <c r="BG126" i="23424"/>
  <c r="BH126" i="23424"/>
  <c r="BH173" i="23424"/>
  <c r="BG173" i="23424"/>
  <c r="BH183" i="23424"/>
  <c r="BG183" i="23424"/>
  <c r="BH188" i="23424"/>
  <c r="BG188" i="23424"/>
  <c r="AR15" i="23424"/>
  <c r="AQ15" i="23424"/>
  <c r="AQ26" i="23424"/>
  <c r="AR26" i="23424"/>
  <c r="AR19" i="23424"/>
  <c r="AQ19" i="23424"/>
  <c r="AQ78" i="23424"/>
  <c r="AR78" i="23424"/>
  <c r="AR86" i="23424"/>
  <c r="AQ86" i="23424"/>
  <c r="AR77" i="23424"/>
  <c r="AQ77" i="23424"/>
  <c r="AR116" i="23424"/>
  <c r="AQ116" i="23424"/>
  <c r="AQ121" i="23424"/>
  <c r="AR121" i="23424"/>
  <c r="AR137" i="23424"/>
  <c r="AQ137" i="23424"/>
  <c r="AR157" i="23424"/>
  <c r="AQ157" i="23424"/>
  <c r="AR176" i="23424"/>
  <c r="AQ176" i="23424"/>
  <c r="AJ44" i="23424"/>
  <c r="AK44" i="23424"/>
  <c r="AK40" i="23424"/>
  <c r="AJ40" i="23424"/>
  <c r="AK31" i="23424"/>
  <c r="AJ31" i="23424"/>
  <c r="AK54" i="23424"/>
  <c r="AJ54" i="23424"/>
  <c r="AK61" i="23424"/>
  <c r="AJ61" i="23424"/>
  <c r="AK109" i="23424"/>
  <c r="AJ109" i="23424"/>
  <c r="AK82" i="23424"/>
  <c r="AJ82" i="23424"/>
  <c r="AK119" i="23424"/>
  <c r="AJ119" i="23424"/>
  <c r="AJ135" i="23424"/>
  <c r="AK135" i="23424"/>
  <c r="AK152" i="23424"/>
  <c r="AJ152" i="23424"/>
  <c r="AK188" i="23424"/>
  <c r="AJ188" i="23424"/>
  <c r="AG20" i="23424"/>
  <c r="AF20" i="23424"/>
  <c r="AG10" i="23424"/>
  <c r="AF10" i="23424"/>
  <c r="AG62" i="23424"/>
  <c r="AF62" i="23424"/>
  <c r="AF52" i="23424"/>
  <c r="AG52" i="23424"/>
  <c r="AG69" i="23424"/>
  <c r="AF69" i="23424"/>
  <c r="AF92" i="23424"/>
  <c r="AG92" i="23424"/>
  <c r="AF80" i="23424"/>
  <c r="AG80" i="23424"/>
  <c r="AG120" i="23424"/>
  <c r="AF120" i="23424"/>
  <c r="AG186" i="23424"/>
  <c r="AF186" i="23424"/>
  <c r="AG176" i="23424"/>
  <c r="AF176" i="23424"/>
  <c r="AG155" i="23424"/>
  <c r="AF155" i="23424"/>
  <c r="AF179" i="23424"/>
  <c r="AG179" i="23424"/>
  <c r="BE12" i="23424"/>
  <c r="BD12" i="23424"/>
  <c r="BE37" i="23424"/>
  <c r="BD37" i="23424"/>
  <c r="BD64" i="23424"/>
  <c r="BE64" i="23424"/>
  <c r="BE95" i="23424"/>
  <c r="BD95" i="23424"/>
  <c r="BE80" i="23424"/>
  <c r="BD80" i="23424"/>
  <c r="BE115" i="23424"/>
  <c r="BD115" i="23424"/>
  <c r="BE155" i="23424"/>
  <c r="BD155" i="23424"/>
  <c r="BE100" i="23424"/>
  <c r="BD100" i="23424"/>
  <c r="BE153" i="23424"/>
  <c r="BD153" i="23424"/>
  <c r="BE179" i="23424"/>
  <c r="BD179" i="23424"/>
  <c r="BE185" i="23424"/>
  <c r="BD185" i="23424"/>
  <c r="AU167" i="23424"/>
  <c r="AT167" i="23424"/>
  <c r="AK17" i="23424"/>
  <c r="AJ17" i="23424"/>
  <c r="AC88" i="23424"/>
  <c r="AB88" i="23424"/>
  <c r="AC158" i="23424"/>
  <c r="AB158" i="23424"/>
  <c r="AU28" i="23424"/>
  <c r="AT28" i="23424"/>
  <c r="AU123" i="23424"/>
  <c r="AT123" i="23424"/>
  <c r="AY61" i="23424"/>
  <c r="AX61" i="23424"/>
  <c r="AY55" i="23424"/>
  <c r="AX55" i="23424"/>
  <c r="AY126" i="23424"/>
  <c r="AX126" i="23424"/>
  <c r="AX135" i="23424"/>
  <c r="AY135" i="23424"/>
  <c r="AO43" i="23424"/>
  <c r="AN43" i="23424"/>
  <c r="AO48" i="23424"/>
  <c r="AN48" i="23424"/>
  <c r="AO112" i="23424"/>
  <c r="AN112" i="23424"/>
  <c r="AO184" i="23424"/>
  <c r="AN184" i="23424"/>
  <c r="BB46" i="23424"/>
  <c r="BA46" i="23424"/>
  <c r="BB135" i="23424"/>
  <c r="BA135" i="23424"/>
  <c r="BB182" i="23424"/>
  <c r="BA182" i="23424"/>
  <c r="BH58" i="23424"/>
  <c r="BG58" i="23424"/>
  <c r="BG107" i="23424"/>
  <c r="BH107" i="23424"/>
  <c r="BH103" i="23424"/>
  <c r="BG103" i="23424"/>
  <c r="BH189" i="23424"/>
  <c r="BG189" i="23424"/>
  <c r="AK21" i="23424"/>
  <c r="AJ21" i="23424"/>
  <c r="AC35" i="23424"/>
  <c r="AB35" i="23424"/>
  <c r="AC18" i="23424"/>
  <c r="AB18" i="23424"/>
  <c r="AC59" i="23424"/>
  <c r="AB59" i="23424"/>
  <c r="AC91" i="23424"/>
  <c r="AB91" i="23424"/>
  <c r="AC87" i="23424"/>
  <c r="AB87" i="23424"/>
  <c r="AC125" i="23424"/>
  <c r="AB125" i="23424"/>
  <c r="AC92" i="23424"/>
  <c r="AB92" i="23424"/>
  <c r="AC140" i="23424"/>
  <c r="AB140" i="23424"/>
  <c r="AB145" i="23424"/>
  <c r="AC145" i="23424"/>
  <c r="AC135" i="23424"/>
  <c r="AB135" i="23424"/>
  <c r="AC152" i="23424"/>
  <c r="AB152" i="23424"/>
  <c r="AB159" i="23424"/>
  <c r="AC159" i="23424"/>
  <c r="AU15" i="23424"/>
  <c r="AT15" i="23424"/>
  <c r="AU26" i="23424"/>
  <c r="AT26" i="23424"/>
  <c r="AU49" i="23424"/>
  <c r="AT49" i="23424"/>
  <c r="AU106" i="23424"/>
  <c r="AT106" i="23424"/>
  <c r="AT111" i="23424"/>
  <c r="AU111" i="23424"/>
  <c r="AT95" i="23424"/>
  <c r="AU95" i="23424"/>
  <c r="AU124" i="23424"/>
  <c r="AT124" i="23424"/>
  <c r="AU125" i="23424"/>
  <c r="AT125" i="23424"/>
  <c r="AU166" i="23424"/>
  <c r="AT166" i="23424"/>
  <c r="AU187" i="23424"/>
  <c r="AT187" i="23424"/>
  <c r="AU177" i="23424"/>
  <c r="AT177" i="23424"/>
  <c r="AY45" i="23424"/>
  <c r="AX45" i="23424"/>
  <c r="AX60" i="23424"/>
  <c r="AY60" i="23424"/>
  <c r="AY25" i="23424"/>
  <c r="AX25" i="23424"/>
  <c r="AX48" i="23424"/>
  <c r="AY48" i="23424"/>
  <c r="AY70" i="23424"/>
  <c r="AX70" i="23424"/>
  <c r="AX104" i="23424"/>
  <c r="AY104" i="23424"/>
  <c r="AY122" i="23424"/>
  <c r="AX122" i="23424"/>
  <c r="AY99" i="23424"/>
  <c r="AX99" i="23424"/>
  <c r="AX143" i="23424"/>
  <c r="AY143" i="23424"/>
  <c r="AY134" i="23424"/>
  <c r="AX134" i="23424"/>
  <c r="AY166" i="23424"/>
  <c r="AX166" i="23424"/>
  <c r="AO26" i="23424"/>
  <c r="AN26" i="23424"/>
  <c r="AO56" i="23424"/>
  <c r="AN56" i="23424"/>
  <c r="AO45" i="23424"/>
  <c r="AN45" i="23424"/>
  <c r="AO68" i="23424"/>
  <c r="AN68" i="23424"/>
  <c r="AO46" i="23424"/>
  <c r="AN46" i="23424"/>
  <c r="AO92" i="23424"/>
  <c r="AN92" i="23424"/>
  <c r="AO128" i="23424"/>
  <c r="AN128" i="23424"/>
  <c r="AO132" i="23424"/>
  <c r="AN132" i="23424"/>
  <c r="AO172" i="23424"/>
  <c r="AN172" i="23424"/>
  <c r="AO143" i="23424"/>
  <c r="AN143" i="23424"/>
  <c r="AO174" i="23424"/>
  <c r="AN174" i="23424"/>
  <c r="BB25" i="23424"/>
  <c r="BA25" i="23424"/>
  <c r="BB57" i="23424"/>
  <c r="BA57" i="23424"/>
  <c r="BB56" i="23424"/>
  <c r="BA56" i="23424"/>
  <c r="BA54" i="23424"/>
  <c r="BB54" i="23424"/>
  <c r="BA71" i="23424"/>
  <c r="BB71" i="23424"/>
  <c r="BB123" i="23424"/>
  <c r="BA123" i="23424"/>
  <c r="BB81" i="23424"/>
  <c r="BA81" i="23424"/>
  <c r="BB124" i="23424"/>
  <c r="BA124" i="23424"/>
  <c r="BB156" i="23424"/>
  <c r="BA156" i="23424"/>
  <c r="BB142" i="23424"/>
  <c r="BA142" i="23424"/>
  <c r="BB189" i="23424"/>
  <c r="BA189" i="23424"/>
  <c r="BB164" i="23424"/>
  <c r="BA164" i="23424"/>
  <c r="BG13" i="23424"/>
  <c r="BH13" i="23424"/>
  <c r="BH36" i="23424"/>
  <c r="BG36" i="23424"/>
  <c r="BG51" i="23424"/>
  <c r="BH51" i="23424"/>
  <c r="BH50" i="23424"/>
  <c r="BG50" i="23424"/>
  <c r="BH117" i="23424"/>
  <c r="BG117" i="23424"/>
  <c r="BG72" i="23424"/>
  <c r="BH72" i="23424"/>
  <c r="BH125" i="23424"/>
  <c r="BG125" i="23424"/>
  <c r="BG140" i="23424"/>
  <c r="BH140" i="23424"/>
  <c r="BH132" i="23424"/>
  <c r="BG132" i="23424"/>
  <c r="BH182" i="23424"/>
  <c r="BG182" i="23424"/>
  <c r="BG155" i="23424"/>
  <c r="BH155" i="23424"/>
  <c r="AR38" i="23424"/>
  <c r="AQ38" i="23424"/>
  <c r="AR44" i="23424"/>
  <c r="AQ44" i="23424"/>
  <c r="AR35" i="23424"/>
  <c r="AQ35" i="23424"/>
  <c r="AR70" i="23424"/>
  <c r="AQ70" i="23424"/>
  <c r="AR99" i="23424"/>
  <c r="AQ99" i="23424"/>
  <c r="AR93" i="23424"/>
  <c r="AQ93" i="23424"/>
  <c r="AR126" i="23424"/>
  <c r="AQ126" i="23424"/>
  <c r="AQ132" i="23424"/>
  <c r="AR132" i="23424"/>
  <c r="AR166" i="23424"/>
  <c r="AQ166" i="23424"/>
  <c r="AR163" i="23424"/>
  <c r="AQ163" i="23424"/>
  <c r="AR175" i="23424"/>
  <c r="AQ175" i="23424"/>
  <c r="AK15" i="23424"/>
  <c r="AJ15" i="23424"/>
  <c r="AK39" i="23424"/>
  <c r="AJ39" i="23424"/>
  <c r="AK42" i="23424"/>
  <c r="AJ42" i="23424"/>
  <c r="AK136" i="23424"/>
  <c r="AJ136" i="23424"/>
  <c r="AK69" i="23424"/>
  <c r="AJ69" i="23424"/>
  <c r="AK91" i="23424"/>
  <c r="AJ91" i="23424"/>
  <c r="AJ111" i="23424"/>
  <c r="AK111" i="23424"/>
  <c r="AK180" i="23424"/>
  <c r="AJ180" i="23424"/>
  <c r="AK160" i="23424"/>
  <c r="AJ160" i="23424"/>
  <c r="AJ163" i="23424"/>
  <c r="AK163" i="23424"/>
  <c r="AJ155" i="23424"/>
  <c r="AK155" i="23424"/>
  <c r="AF15" i="23424"/>
  <c r="AG15" i="23424"/>
  <c r="AF16" i="23424"/>
  <c r="AG16" i="23424"/>
  <c r="AG28" i="23424"/>
  <c r="AF28" i="23424"/>
  <c r="AG51" i="23424"/>
  <c r="AF51" i="23424"/>
  <c r="AG60" i="23424"/>
  <c r="AF60" i="23424"/>
  <c r="AF115" i="23424"/>
  <c r="AG115" i="23424"/>
  <c r="AF96" i="23424"/>
  <c r="AG96" i="23424"/>
  <c r="AG127" i="23424"/>
  <c r="AF127" i="23424"/>
  <c r="AG111" i="23424"/>
  <c r="AF111" i="23424"/>
  <c r="AG138" i="23424"/>
  <c r="AF138" i="23424"/>
  <c r="AG171" i="23424"/>
  <c r="AF171" i="23424"/>
  <c r="AG162" i="23424"/>
  <c r="AF162" i="23424"/>
  <c r="BE11" i="23424"/>
  <c r="BD11" i="23424"/>
  <c r="BE60" i="23424"/>
  <c r="BD60" i="23424"/>
  <c r="BE29" i="23424"/>
  <c r="BD29" i="23424"/>
  <c r="BE53" i="23424"/>
  <c r="BD53" i="23424"/>
  <c r="BE96" i="23424"/>
  <c r="BD96" i="23424"/>
  <c r="BE87" i="23424"/>
  <c r="BD87" i="23424"/>
  <c r="BD110" i="23424"/>
  <c r="BE110" i="23424"/>
  <c r="BE116" i="23424"/>
  <c r="BD116" i="23424"/>
  <c r="BE166" i="23424"/>
  <c r="BD166" i="23424"/>
  <c r="BE178" i="23424"/>
  <c r="BD178" i="23424"/>
  <c r="BD152" i="23424"/>
  <c r="BE152" i="23424"/>
  <c r="AX162" i="23424"/>
  <c r="AY162" i="23424"/>
  <c r="AG137" i="23424"/>
  <c r="AF137" i="23424"/>
  <c r="AC41" i="23424"/>
  <c r="AB41" i="23424"/>
  <c r="AC177" i="23424"/>
  <c r="AB177" i="23424"/>
  <c r="AU163" i="23424"/>
  <c r="AT163" i="23424"/>
  <c r="AO18" i="23424"/>
  <c r="AN18" i="23424"/>
  <c r="BB104" i="23424"/>
  <c r="BA104" i="23424"/>
  <c r="AR177" i="23424"/>
  <c r="AQ177" i="23424"/>
  <c r="AC15" i="23424"/>
  <c r="AB15" i="23424"/>
  <c r="AC34" i="23424"/>
  <c r="AB34" i="23424"/>
  <c r="AC60" i="23424"/>
  <c r="AB60" i="23424"/>
  <c r="AB65" i="23424"/>
  <c r="AC65" i="23424"/>
  <c r="AC57" i="23424"/>
  <c r="AB57" i="23424"/>
  <c r="AC107" i="23424"/>
  <c r="AB107" i="23424"/>
  <c r="AC116" i="23424"/>
  <c r="AB116" i="23424"/>
  <c r="AB114" i="23424"/>
  <c r="AC114" i="23424"/>
  <c r="AC151" i="23424"/>
  <c r="AB151" i="23424"/>
  <c r="AC189" i="23424"/>
  <c r="AB189" i="23424"/>
  <c r="AC168" i="23424"/>
  <c r="AB168" i="23424"/>
  <c r="AC175" i="23424"/>
  <c r="AB175" i="23424"/>
  <c r="AU34" i="23424"/>
  <c r="AT34" i="23424"/>
  <c r="AT50" i="23424"/>
  <c r="AU50" i="23424"/>
  <c r="AU65" i="23424"/>
  <c r="AT65" i="23424"/>
  <c r="AU68" i="23424"/>
  <c r="AT68" i="23424"/>
  <c r="AU105" i="23424"/>
  <c r="AT105" i="23424"/>
  <c r="AU114" i="23424"/>
  <c r="AT114" i="23424"/>
  <c r="AU138" i="23424"/>
  <c r="AT138" i="23424"/>
  <c r="AT108" i="23424"/>
  <c r="AU108" i="23424"/>
  <c r="AT172" i="23424"/>
  <c r="AU172" i="23424"/>
  <c r="AU186" i="23424"/>
  <c r="AT186" i="23424"/>
  <c r="AU176" i="23424"/>
  <c r="AT176" i="23424"/>
  <c r="AY14" i="23424"/>
  <c r="AX14" i="23424"/>
  <c r="AX32" i="23424"/>
  <c r="AY32" i="23424"/>
  <c r="AY40" i="23424"/>
  <c r="AX40" i="23424"/>
  <c r="AX64" i="23424"/>
  <c r="AY64" i="23424"/>
  <c r="AY92" i="23424"/>
  <c r="AX92" i="23424"/>
  <c r="AY125" i="23424"/>
  <c r="AX125" i="23424"/>
  <c r="AY127" i="23424"/>
  <c r="AX127" i="23424"/>
  <c r="AY115" i="23424"/>
  <c r="AX115" i="23424"/>
  <c r="AY153" i="23424"/>
  <c r="AX153" i="23424"/>
  <c r="AY158" i="23424"/>
  <c r="AX158" i="23424"/>
  <c r="AY182" i="23424"/>
  <c r="AX182" i="23424"/>
  <c r="AN21" i="23424"/>
  <c r="AO21" i="23424"/>
  <c r="AO40" i="23424"/>
  <c r="AN40" i="23424"/>
  <c r="AO67" i="23424"/>
  <c r="AN67" i="23424"/>
  <c r="AO93" i="23424"/>
  <c r="AN93" i="23424"/>
  <c r="AN62" i="23424"/>
  <c r="AO62" i="23424"/>
  <c r="AO91" i="23424"/>
  <c r="AN91" i="23424"/>
  <c r="AN111" i="23424"/>
  <c r="AO111" i="23424"/>
  <c r="AO133" i="23424"/>
  <c r="AN133" i="23424"/>
  <c r="AN135" i="23424"/>
  <c r="AO135" i="23424"/>
  <c r="AN126" i="23424"/>
  <c r="AO126" i="23424"/>
  <c r="AO157" i="23424"/>
  <c r="AN157" i="23424"/>
  <c r="BA13" i="23424"/>
  <c r="BB13" i="23424"/>
  <c r="BB23" i="23424"/>
  <c r="BA23" i="23424"/>
  <c r="BB65" i="23424"/>
  <c r="BA65" i="23424"/>
  <c r="BB79" i="23424"/>
  <c r="BA79" i="23424"/>
  <c r="BB60" i="23424"/>
  <c r="BA60" i="23424"/>
  <c r="BB112" i="23424"/>
  <c r="BA112" i="23424"/>
  <c r="BA110" i="23424"/>
  <c r="BB110" i="23424"/>
  <c r="BB102" i="23424"/>
  <c r="BA102" i="23424"/>
  <c r="BB163" i="23424"/>
  <c r="BA163" i="23424"/>
  <c r="BB160" i="23424"/>
  <c r="BA160" i="23424"/>
  <c r="BB188" i="23424"/>
  <c r="BA188" i="23424"/>
  <c r="BB180" i="23424"/>
  <c r="BA180" i="23424"/>
  <c r="BG12" i="23424"/>
  <c r="BH12" i="23424"/>
  <c r="BH47" i="23424"/>
  <c r="BG47" i="23424"/>
  <c r="BG67" i="23424"/>
  <c r="BH67" i="23424"/>
  <c r="BH66" i="23424"/>
  <c r="BG66" i="23424"/>
  <c r="BH80" i="23424"/>
  <c r="BG80" i="23424"/>
  <c r="BG88" i="23424"/>
  <c r="BH88" i="23424"/>
  <c r="BG109" i="23424"/>
  <c r="BH109" i="23424"/>
  <c r="BH139" i="23424"/>
  <c r="BG139" i="23424"/>
  <c r="BH153" i="23424"/>
  <c r="BG153" i="23424"/>
  <c r="BH181" i="23424"/>
  <c r="BG181" i="23424"/>
  <c r="BG171" i="23424"/>
  <c r="BH171" i="23424"/>
  <c r="AR34" i="23424"/>
  <c r="AQ34" i="23424"/>
  <c r="AR25" i="23424"/>
  <c r="AQ25" i="23424"/>
  <c r="AQ45" i="23424"/>
  <c r="AR45" i="23424"/>
  <c r="AR53" i="23424"/>
  <c r="AQ53" i="23424"/>
  <c r="AQ85" i="23424"/>
  <c r="AR85" i="23424"/>
  <c r="AR98" i="23424"/>
  <c r="AQ98" i="23424"/>
  <c r="AR143" i="23424"/>
  <c r="AQ143" i="23424"/>
  <c r="AR149" i="23424"/>
  <c r="AQ149" i="23424"/>
  <c r="AQ134" i="23424"/>
  <c r="AR134" i="23424"/>
  <c r="AR152" i="23424"/>
  <c r="AQ152" i="23424"/>
  <c r="AR174" i="23424"/>
  <c r="AQ174" i="23424"/>
  <c r="AK14" i="23424"/>
  <c r="AJ14" i="23424"/>
  <c r="AK49" i="23424"/>
  <c r="AJ49" i="23424"/>
  <c r="AJ46" i="23424"/>
  <c r="AK46" i="23424"/>
  <c r="AJ52" i="23424"/>
  <c r="AK52" i="23424"/>
  <c r="AJ43" i="23424"/>
  <c r="AK43" i="23424"/>
  <c r="AK118" i="23424"/>
  <c r="AJ118" i="23424"/>
  <c r="AJ128" i="23424"/>
  <c r="AK128" i="23424"/>
  <c r="AK129" i="23424"/>
  <c r="AJ129" i="23424"/>
  <c r="AK134" i="23424"/>
  <c r="AJ134" i="23424"/>
  <c r="AK150" i="23424"/>
  <c r="AJ150" i="23424"/>
  <c r="AJ171" i="23424"/>
  <c r="AK171" i="23424"/>
  <c r="AG29" i="23424"/>
  <c r="AF29" i="23424"/>
  <c r="AG21" i="23424"/>
  <c r="AF21" i="23424"/>
  <c r="AF27" i="23424"/>
  <c r="AG27" i="23424"/>
  <c r="AG67" i="23424"/>
  <c r="AF67" i="23424"/>
  <c r="AG87" i="23424"/>
  <c r="AF87" i="23424"/>
  <c r="AG91" i="23424"/>
  <c r="AF91" i="23424"/>
  <c r="AG143" i="23424"/>
  <c r="AF143" i="23424"/>
  <c r="AG129" i="23424"/>
  <c r="AF129" i="23424"/>
  <c r="AG128" i="23424"/>
  <c r="AF128" i="23424"/>
  <c r="AG153" i="23424"/>
  <c r="AF153" i="23424"/>
  <c r="AG187" i="23424"/>
  <c r="AF187" i="23424"/>
  <c r="AG178" i="23424"/>
  <c r="AF178" i="23424"/>
  <c r="BD20" i="23424"/>
  <c r="BE20" i="23424"/>
  <c r="BE66" i="23424"/>
  <c r="BD66" i="23424"/>
  <c r="BD44" i="23424"/>
  <c r="BE44" i="23424"/>
  <c r="BE86" i="23424"/>
  <c r="BD86" i="23424"/>
  <c r="BE107" i="23424"/>
  <c r="BD107" i="23424"/>
  <c r="BE97" i="23424"/>
  <c r="BD97" i="23424"/>
  <c r="BD133" i="23424"/>
  <c r="BE133" i="23424"/>
  <c r="BD137" i="23424"/>
  <c r="BE137" i="23424"/>
  <c r="BE150" i="23424"/>
  <c r="BD150" i="23424"/>
  <c r="BD161" i="23424"/>
  <c r="BE161" i="23424"/>
  <c r="BD168" i="23424"/>
  <c r="BE168" i="23424"/>
  <c r="BB14" i="23424"/>
  <c r="BA14" i="23424"/>
  <c r="BE56" i="23424"/>
  <c r="BD56" i="23424"/>
  <c r="AB49" i="23424"/>
  <c r="AC49" i="23424"/>
  <c r="AC108" i="23424"/>
  <c r="AB108" i="23424"/>
  <c r="AU46" i="23424"/>
  <c r="AT46" i="23424"/>
  <c r="AT88" i="23424"/>
  <c r="AU88" i="23424"/>
  <c r="AU161" i="23424"/>
  <c r="AT161" i="23424"/>
  <c r="AY19" i="23424"/>
  <c r="AX19" i="23424"/>
  <c r="AY86" i="23424"/>
  <c r="AX86" i="23424"/>
  <c r="AY108" i="23424"/>
  <c r="AX108" i="23424"/>
  <c r="AY152" i="23424"/>
  <c r="AX152" i="23424"/>
  <c r="AO27" i="23424"/>
  <c r="AN27" i="23424"/>
  <c r="AO121" i="23424"/>
  <c r="AN121" i="23424"/>
  <c r="AO154" i="23424"/>
  <c r="AN154" i="23424"/>
  <c r="BA47" i="23424"/>
  <c r="BB47" i="23424"/>
  <c r="BB55" i="23424"/>
  <c r="BA55" i="23424"/>
  <c r="BB151" i="23424"/>
  <c r="BA151" i="23424"/>
  <c r="BA174" i="23424"/>
  <c r="BB174" i="23424"/>
  <c r="BH21" i="23424"/>
  <c r="BG21" i="23424"/>
  <c r="BG49" i="23424"/>
  <c r="BH49" i="23424"/>
  <c r="BH89" i="23424"/>
  <c r="BG89" i="23424"/>
  <c r="BH90" i="23424"/>
  <c r="BG90" i="23424"/>
  <c r="BG152" i="23424"/>
  <c r="BH152" i="23424"/>
  <c r="AR41" i="23424"/>
  <c r="AQ41" i="23424"/>
  <c r="AK33" i="23424"/>
  <c r="AJ33" i="23424"/>
  <c r="AC33" i="23424"/>
  <c r="AB33" i="23424"/>
  <c r="AB24" i="23424"/>
  <c r="AC24" i="23424"/>
  <c r="AC72" i="23424"/>
  <c r="AB72" i="23424"/>
  <c r="AB68" i="23424"/>
  <c r="AC68" i="23424"/>
  <c r="AB82" i="23424"/>
  <c r="AC82" i="23424"/>
  <c r="AB105" i="23424"/>
  <c r="AC105" i="23424"/>
  <c r="AC134" i="23424"/>
  <c r="AB134" i="23424"/>
  <c r="AC155" i="23424"/>
  <c r="AB155" i="23424"/>
  <c r="AB173" i="23424"/>
  <c r="AC173" i="23424"/>
  <c r="AC184" i="23424"/>
  <c r="AB184" i="23424"/>
  <c r="AU14" i="23424"/>
  <c r="AT14" i="23424"/>
  <c r="AU17" i="23424"/>
  <c r="AT17" i="23424"/>
  <c r="AU51" i="23424"/>
  <c r="AT51" i="23424"/>
  <c r="AU82" i="23424"/>
  <c r="AT82" i="23424"/>
  <c r="AU99" i="23424"/>
  <c r="AT99" i="23424"/>
  <c r="AT85" i="23424"/>
  <c r="AU85" i="23424"/>
  <c r="AU78" i="23424"/>
  <c r="AT78" i="23424"/>
  <c r="AT117" i="23424"/>
  <c r="AU117" i="23424"/>
  <c r="AT107" i="23424"/>
  <c r="AU107" i="23424"/>
  <c r="AT137" i="23424"/>
  <c r="AU137" i="23424"/>
  <c r="AU185" i="23424"/>
  <c r="AT185" i="23424"/>
  <c r="AT159" i="23424"/>
  <c r="AU159" i="23424"/>
  <c r="AY11" i="23424"/>
  <c r="AX11" i="23424"/>
  <c r="AX42" i="23424"/>
  <c r="AY42" i="23424"/>
  <c r="AY23" i="23424"/>
  <c r="AX23" i="23424"/>
  <c r="AY80" i="23424"/>
  <c r="AX80" i="23424"/>
  <c r="AY101" i="23424"/>
  <c r="AX101" i="23424"/>
  <c r="AY83" i="23424"/>
  <c r="AX83" i="23424"/>
  <c r="AY106" i="23424"/>
  <c r="AX106" i="23424"/>
  <c r="AY128" i="23424"/>
  <c r="AX128" i="23424"/>
  <c r="AY160" i="23424"/>
  <c r="AX160" i="23424"/>
  <c r="AX174" i="23424"/>
  <c r="AY174" i="23424"/>
  <c r="AY181" i="23424"/>
  <c r="AX181" i="23424"/>
  <c r="AO35" i="23424"/>
  <c r="AN35" i="23424"/>
  <c r="AN49" i="23424"/>
  <c r="AO49" i="23424"/>
  <c r="AN33" i="23424"/>
  <c r="AO33" i="23424"/>
  <c r="AO57" i="23424"/>
  <c r="AN57" i="23424"/>
  <c r="AN77" i="23424"/>
  <c r="AO77" i="23424"/>
  <c r="AO74" i="23424"/>
  <c r="AN74" i="23424"/>
  <c r="AN123" i="23424"/>
  <c r="AO123" i="23424"/>
  <c r="AN102" i="23424"/>
  <c r="AO102" i="23424"/>
  <c r="AO134" i="23424"/>
  <c r="AN134" i="23424"/>
  <c r="AN142" i="23424"/>
  <c r="AO142" i="23424"/>
  <c r="AO173" i="23424"/>
  <c r="AN173" i="23424"/>
  <c r="BA24" i="23424"/>
  <c r="BB24" i="23424"/>
  <c r="BB39" i="23424"/>
  <c r="BA39" i="23424"/>
  <c r="BB30" i="23424"/>
  <c r="BA30" i="23424"/>
  <c r="BB53" i="23424"/>
  <c r="BA53" i="23424"/>
  <c r="BA85" i="23424"/>
  <c r="BB85" i="23424"/>
  <c r="BA91" i="23424"/>
  <c r="BB91" i="23424"/>
  <c r="BB125" i="23424"/>
  <c r="BA125" i="23424"/>
  <c r="BB118" i="23424"/>
  <c r="BA118" i="23424"/>
  <c r="BB133" i="23424"/>
  <c r="BA133" i="23424"/>
  <c r="BB172" i="23424"/>
  <c r="BA172" i="23424"/>
  <c r="BB171" i="23424"/>
  <c r="BA171" i="23424"/>
  <c r="BG10" i="23424"/>
  <c r="BH10" i="23424"/>
  <c r="BH29" i="23424"/>
  <c r="BG29" i="23424"/>
  <c r="BG19" i="23424"/>
  <c r="BH19" i="23424"/>
  <c r="BH61" i="23424"/>
  <c r="BG61" i="23424"/>
  <c r="BH69" i="23424"/>
  <c r="BG69" i="23424"/>
  <c r="BH96" i="23424"/>
  <c r="BG96" i="23424"/>
  <c r="BH118" i="23424"/>
  <c r="BG118" i="23424"/>
  <c r="BH138" i="23424"/>
  <c r="BG138" i="23424"/>
  <c r="BH169" i="23424"/>
  <c r="BG169" i="23424"/>
  <c r="BH184" i="23424"/>
  <c r="BG184" i="23424"/>
  <c r="BG164" i="23424"/>
  <c r="BH164" i="23424"/>
  <c r="BG187" i="23424"/>
  <c r="BH187" i="23424"/>
  <c r="AQ14" i="23424"/>
  <c r="AR14" i="23424"/>
  <c r="AQ50" i="23424"/>
  <c r="AR50" i="23424"/>
  <c r="AQ17" i="23424"/>
  <c r="AR17" i="23424"/>
  <c r="AR67" i="23424"/>
  <c r="AQ67" i="23424"/>
  <c r="AR111" i="23424"/>
  <c r="AQ111" i="23424"/>
  <c r="AR148" i="23424"/>
  <c r="AQ148" i="23424"/>
  <c r="AQ114" i="23424"/>
  <c r="AR114" i="23424"/>
  <c r="AQ104" i="23424"/>
  <c r="AR104" i="23424"/>
  <c r="AR133" i="23424"/>
  <c r="AQ133" i="23424"/>
  <c r="AR168" i="23424"/>
  <c r="AQ168" i="23424"/>
  <c r="AR173" i="23424"/>
  <c r="AQ173" i="23424"/>
  <c r="AK13" i="23424"/>
  <c r="AJ13" i="23424"/>
  <c r="AK50" i="23424"/>
  <c r="AJ50" i="23424"/>
  <c r="AJ62" i="23424"/>
  <c r="AK62" i="23424"/>
  <c r="AJ70" i="23424"/>
  <c r="AK70" i="23424"/>
  <c r="AK59" i="23424"/>
  <c r="AJ59" i="23424"/>
  <c r="AK89" i="23424"/>
  <c r="AJ89" i="23424"/>
  <c r="AK130" i="23424"/>
  <c r="AJ130" i="23424"/>
  <c r="AJ133" i="23424"/>
  <c r="AK133" i="23424"/>
  <c r="AK132" i="23424"/>
  <c r="AJ132" i="23424"/>
  <c r="AJ139" i="23424"/>
  <c r="AK139" i="23424"/>
  <c r="AK187" i="23424"/>
  <c r="AJ187" i="23424"/>
  <c r="AF31" i="23424"/>
  <c r="AG31" i="23424"/>
  <c r="AG37" i="23424"/>
  <c r="AF37" i="23424"/>
  <c r="AG47" i="23424"/>
  <c r="AF47" i="23424"/>
  <c r="AG70" i="23424"/>
  <c r="AF70" i="23424"/>
  <c r="AG75" i="23424"/>
  <c r="AF75" i="23424"/>
  <c r="AG146" i="23424"/>
  <c r="AF146" i="23424"/>
  <c r="AF79" i="23424"/>
  <c r="AG79" i="23424"/>
  <c r="AG132" i="23424"/>
  <c r="AF132" i="23424"/>
  <c r="AG130" i="23424"/>
  <c r="AF130" i="23424"/>
  <c r="AG158" i="23424"/>
  <c r="AF158" i="23424"/>
  <c r="AG169" i="23424"/>
  <c r="AF169" i="23424"/>
  <c r="BE59" i="23424"/>
  <c r="BD59" i="23424"/>
  <c r="BD16" i="23424"/>
  <c r="BE16" i="23424"/>
  <c r="BE19" i="23424"/>
  <c r="BD19" i="23424"/>
  <c r="BE41" i="23424"/>
  <c r="BD41" i="23424"/>
  <c r="BD81" i="23424"/>
  <c r="BE81" i="23424"/>
  <c r="BE120" i="23424"/>
  <c r="BD120" i="23424"/>
  <c r="BD104" i="23424"/>
  <c r="BE104" i="23424"/>
  <c r="BE109" i="23424"/>
  <c r="BD109" i="23424"/>
  <c r="BE149" i="23424"/>
  <c r="BD149" i="23424"/>
  <c r="BE158" i="23424"/>
  <c r="BD158" i="23424"/>
  <c r="BD177" i="23424"/>
  <c r="BE177" i="23424"/>
  <c r="BD184" i="23424"/>
  <c r="BE184" i="23424"/>
  <c r="AC126" i="23424"/>
  <c r="AB126" i="23424"/>
  <c r="AO54" i="23424"/>
  <c r="AN54" i="23424"/>
  <c r="AG17" i="23424"/>
  <c r="AF17" i="23424"/>
  <c r="AU162" i="23424"/>
  <c r="AT162" i="23424"/>
  <c r="AO176" i="23424"/>
  <c r="AN176" i="23424"/>
  <c r="AK146" i="23424"/>
  <c r="AJ146" i="23424"/>
  <c r="AC40" i="23424"/>
  <c r="AB40" i="23424"/>
  <c r="AB80" i="23424"/>
  <c r="AC80" i="23424"/>
  <c r="AC99" i="23424"/>
  <c r="AB99" i="23424"/>
  <c r="AC121" i="23424"/>
  <c r="AB121" i="23424"/>
  <c r="AC147" i="23424"/>
  <c r="AB147" i="23424"/>
  <c r="AC144" i="23424"/>
  <c r="AB144" i="23424"/>
  <c r="AB133" i="23424"/>
  <c r="AC133" i="23424"/>
  <c r="AC166" i="23424"/>
  <c r="AB166" i="23424"/>
  <c r="AU13" i="23424"/>
  <c r="AT13" i="23424"/>
  <c r="AU33" i="23424"/>
  <c r="AT33" i="23424"/>
  <c r="AT53" i="23424"/>
  <c r="AU53" i="23424"/>
  <c r="AT64" i="23424"/>
  <c r="AU64" i="23424"/>
  <c r="AU56" i="23424"/>
  <c r="AT56" i="23424"/>
  <c r="AU84" i="23424"/>
  <c r="AT84" i="23424"/>
  <c r="AU94" i="23424"/>
  <c r="AT94" i="23424"/>
  <c r="AU100" i="23424"/>
  <c r="AT100" i="23424"/>
  <c r="AU127" i="23424"/>
  <c r="AT127" i="23424"/>
  <c r="AU136" i="23424"/>
  <c r="AT136" i="23424"/>
  <c r="AT168" i="23424"/>
  <c r="AU168" i="23424"/>
  <c r="AT175" i="23424"/>
  <c r="AU175" i="23424"/>
  <c r="AY16" i="23424"/>
  <c r="AX16" i="23424"/>
  <c r="AY31" i="23424"/>
  <c r="AX31" i="23424"/>
  <c r="AX39" i="23424"/>
  <c r="AY39" i="23424"/>
  <c r="AY47" i="23424"/>
  <c r="AX47" i="23424"/>
  <c r="AX91" i="23424"/>
  <c r="AY91" i="23424"/>
  <c r="AY109" i="23424"/>
  <c r="AX109" i="23424"/>
  <c r="AY129" i="23424"/>
  <c r="AX129" i="23424"/>
  <c r="AY145" i="23424"/>
  <c r="AX145" i="23424"/>
  <c r="AY175" i="23424"/>
  <c r="AX175" i="23424"/>
  <c r="AY189" i="23424"/>
  <c r="AX189" i="23424"/>
  <c r="AY180" i="23424"/>
  <c r="AX180" i="23424"/>
  <c r="AO29" i="23424"/>
  <c r="AN29" i="23424"/>
  <c r="AO53" i="23424"/>
  <c r="AN53" i="23424"/>
  <c r="AO16" i="23424"/>
  <c r="AN16" i="23424"/>
  <c r="AN55" i="23424"/>
  <c r="AO55" i="23424"/>
  <c r="AN82" i="23424"/>
  <c r="AO82" i="23424"/>
  <c r="AO90" i="23424"/>
  <c r="AN90" i="23424"/>
  <c r="AO110" i="23424"/>
  <c r="AN110" i="23424"/>
  <c r="AN118" i="23424"/>
  <c r="AO118" i="23424"/>
  <c r="AO148" i="23424"/>
  <c r="AN148" i="23424"/>
  <c r="AO163" i="23424"/>
  <c r="AN163" i="23424"/>
  <c r="AO189" i="23424"/>
  <c r="AN189" i="23424"/>
  <c r="BB31" i="23424"/>
  <c r="BA31" i="23424"/>
  <c r="BB38" i="23424"/>
  <c r="BA38" i="23424"/>
  <c r="BB49" i="23424"/>
  <c r="BA49" i="23424"/>
  <c r="BB67" i="23424"/>
  <c r="BA67" i="23424"/>
  <c r="BB108" i="23424"/>
  <c r="BA108" i="23424"/>
  <c r="BB90" i="23424"/>
  <c r="BA90" i="23424"/>
  <c r="BB109" i="23424"/>
  <c r="BA109" i="23424"/>
  <c r="BB100" i="23424"/>
  <c r="BA100" i="23424"/>
  <c r="BB148" i="23424"/>
  <c r="BA148" i="23424"/>
  <c r="BB159" i="23424"/>
  <c r="BA159" i="23424"/>
  <c r="BB187" i="23424"/>
  <c r="BA187" i="23424"/>
  <c r="BH43" i="23424"/>
  <c r="BG43" i="23424"/>
  <c r="BH44" i="23424"/>
  <c r="BG44" i="23424"/>
  <c r="BG35" i="23424"/>
  <c r="BH35" i="23424"/>
  <c r="BG60" i="23424"/>
  <c r="BH60" i="23424"/>
  <c r="BG77" i="23424"/>
  <c r="BH77" i="23424"/>
  <c r="BH101" i="23424"/>
  <c r="BG101" i="23424"/>
  <c r="BH135" i="23424"/>
  <c r="BG135" i="23424"/>
  <c r="BH165" i="23424"/>
  <c r="BG165" i="23424"/>
  <c r="BG137" i="23424"/>
  <c r="BH137" i="23424"/>
  <c r="BH130" i="23424"/>
  <c r="BG130" i="23424"/>
  <c r="BG180" i="23424"/>
  <c r="BH180" i="23424"/>
  <c r="BG154" i="23424"/>
  <c r="BH154" i="23424"/>
  <c r="AQ13" i="23424"/>
  <c r="AR13" i="23424"/>
  <c r="AQ54" i="23424"/>
  <c r="AR54" i="23424"/>
  <c r="AQ33" i="23424"/>
  <c r="AR33" i="23424"/>
  <c r="AR74" i="23424"/>
  <c r="AQ74" i="23424"/>
  <c r="AR84" i="23424"/>
  <c r="AQ84" i="23424"/>
  <c r="AQ92" i="23424"/>
  <c r="AR92" i="23424"/>
  <c r="AR130" i="23424"/>
  <c r="AQ130" i="23424"/>
  <c r="AQ120" i="23424"/>
  <c r="AR120" i="23424"/>
  <c r="AR170" i="23424"/>
  <c r="AQ170" i="23424"/>
  <c r="AR184" i="23424"/>
  <c r="AQ184" i="23424"/>
  <c r="AR189" i="23424"/>
  <c r="AQ189" i="23424"/>
  <c r="AJ28" i="23424"/>
  <c r="AK28" i="23424"/>
  <c r="AJ86" i="23424"/>
  <c r="AK86" i="23424"/>
  <c r="AJ30" i="23424"/>
  <c r="AK30" i="23424"/>
  <c r="AK105" i="23424"/>
  <c r="AJ105" i="23424"/>
  <c r="AJ75" i="23424"/>
  <c r="AK75" i="23424"/>
  <c r="AJ88" i="23424"/>
  <c r="AK88" i="23424"/>
  <c r="AK110" i="23424"/>
  <c r="AJ110" i="23424"/>
  <c r="AK140" i="23424"/>
  <c r="AJ140" i="23424"/>
  <c r="AJ148" i="23424"/>
  <c r="AK148" i="23424"/>
  <c r="AJ153" i="23424"/>
  <c r="AK153" i="23424"/>
  <c r="AK154" i="23424"/>
  <c r="AJ154" i="23424"/>
  <c r="AG14" i="23424"/>
  <c r="AF14" i="23424"/>
  <c r="AG50" i="23424"/>
  <c r="AF50" i="23424"/>
  <c r="AG26" i="23424"/>
  <c r="AF26" i="23424"/>
  <c r="AG74" i="23424"/>
  <c r="AF74" i="23424"/>
  <c r="AG58" i="23424"/>
  <c r="AF58" i="23424"/>
  <c r="AG109" i="23424"/>
  <c r="AF109" i="23424"/>
  <c r="AG95" i="23424"/>
  <c r="AF95" i="23424"/>
  <c r="AF117" i="23424"/>
  <c r="AG117" i="23424"/>
  <c r="AF160" i="23424"/>
  <c r="AG160" i="23424"/>
  <c r="AF136" i="23424"/>
  <c r="AG136" i="23424"/>
  <c r="AG185" i="23424"/>
  <c r="AF185" i="23424"/>
  <c r="BE170" i="23424"/>
  <c r="BD170" i="23424"/>
  <c r="BD10" i="23424"/>
  <c r="BE10" i="23424"/>
  <c r="BE35" i="23424"/>
  <c r="BD35" i="23424"/>
  <c r="BE58" i="23424"/>
  <c r="BD58" i="23424"/>
  <c r="BE77" i="23424"/>
  <c r="BD77" i="23424"/>
  <c r="BE123" i="23424"/>
  <c r="BD123" i="23424"/>
  <c r="BE135" i="23424"/>
  <c r="BD135" i="23424"/>
  <c r="BE132" i="23424"/>
  <c r="BD132" i="23424"/>
  <c r="BE136" i="23424"/>
  <c r="BD136" i="23424"/>
  <c r="BE143" i="23424"/>
  <c r="BD143" i="23424"/>
  <c r="BE160" i="23424"/>
  <c r="BD160" i="23424"/>
  <c r="BE151" i="23424"/>
  <c r="BD151" i="23424"/>
  <c r="AC120" i="23424"/>
  <c r="AB120" i="23424"/>
  <c r="BB28" i="23424"/>
  <c r="BA28" i="23424"/>
  <c r="BE34" i="23424"/>
  <c r="BD34" i="23424"/>
  <c r="AB93" i="23424"/>
  <c r="AC93" i="23424"/>
  <c r="AU20" i="23424"/>
  <c r="AT20" i="23424"/>
  <c r="AY53" i="23424"/>
  <c r="AX53" i="23424"/>
  <c r="AN89" i="23424"/>
  <c r="AO89" i="23424"/>
  <c r="BB150" i="23424"/>
  <c r="BA150" i="23424"/>
  <c r="AJ55" i="23424"/>
  <c r="AK55" i="23424"/>
  <c r="AC64" i="23424"/>
  <c r="AB64" i="23424"/>
  <c r="AC171" i="23424"/>
  <c r="AB171" i="23424"/>
  <c r="AC182" i="23424"/>
  <c r="AB182" i="23424"/>
  <c r="AU59" i="23424"/>
  <c r="AT59" i="23424"/>
  <c r="AU24" i="23424"/>
  <c r="AT24" i="23424"/>
  <c r="AU77" i="23424"/>
  <c r="AT77" i="23424"/>
  <c r="AU74" i="23424"/>
  <c r="AT74" i="23424"/>
  <c r="AT97" i="23424"/>
  <c r="AU97" i="23424"/>
  <c r="AU98" i="23424"/>
  <c r="AT98" i="23424"/>
  <c r="AU116" i="23424"/>
  <c r="AT116" i="23424"/>
  <c r="AU154" i="23424"/>
  <c r="AT154" i="23424"/>
  <c r="AT149" i="23424"/>
  <c r="AU149" i="23424"/>
  <c r="AT184" i="23424"/>
  <c r="AU184" i="23424"/>
  <c r="AU158" i="23424"/>
  <c r="AT158" i="23424"/>
  <c r="AY15" i="23424"/>
  <c r="AX15" i="23424"/>
  <c r="AY72" i="23424"/>
  <c r="AX72" i="23424"/>
  <c r="AX62" i="23424"/>
  <c r="AY62" i="23424"/>
  <c r="AY63" i="23424"/>
  <c r="AX63" i="23424"/>
  <c r="AY117" i="23424"/>
  <c r="AX117" i="23424"/>
  <c r="AY118" i="23424"/>
  <c r="AX118" i="23424"/>
  <c r="AY121" i="23424"/>
  <c r="AX121" i="23424"/>
  <c r="AY113" i="23424"/>
  <c r="AX113" i="23424"/>
  <c r="AX140" i="23424"/>
  <c r="AY140" i="23424"/>
  <c r="AY188" i="23424"/>
  <c r="AX188" i="23424"/>
  <c r="AY163" i="23424"/>
  <c r="AX163" i="23424"/>
  <c r="AO31" i="23424"/>
  <c r="AN31" i="23424"/>
  <c r="AN23" i="23424"/>
  <c r="AO23" i="23424"/>
  <c r="AO32" i="23424"/>
  <c r="AN32" i="23424"/>
  <c r="AN78" i="23424"/>
  <c r="AO78" i="23424"/>
  <c r="AO61" i="23424"/>
  <c r="AN61" i="23424"/>
  <c r="AO108" i="23424"/>
  <c r="AN108" i="23424"/>
  <c r="AO136" i="23424"/>
  <c r="AN136" i="23424"/>
  <c r="AN124" i="23424"/>
  <c r="AO124" i="23424"/>
  <c r="AO151" i="23424"/>
  <c r="AN151" i="23424"/>
  <c r="AO125" i="23424"/>
  <c r="AN125" i="23424"/>
  <c r="AO188" i="23424"/>
  <c r="AN188" i="23424"/>
  <c r="BB12" i="23424"/>
  <c r="BA12" i="23424"/>
  <c r="BA43" i="23424"/>
  <c r="BB43" i="23424"/>
  <c r="BA29" i="23424"/>
  <c r="BB29" i="23424"/>
  <c r="BB72" i="23424"/>
  <c r="BA72" i="23424"/>
  <c r="BB78" i="23424"/>
  <c r="BA78" i="23424"/>
  <c r="BB105" i="23424"/>
  <c r="BA105" i="23424"/>
  <c r="BB139" i="23424"/>
  <c r="BA139" i="23424"/>
  <c r="BB116" i="23424"/>
  <c r="BA116" i="23424"/>
  <c r="BA162" i="23424"/>
  <c r="BB162" i="23424"/>
  <c r="BB140" i="23424"/>
  <c r="BA140" i="23424"/>
  <c r="BA154" i="23424"/>
  <c r="BB154" i="23424"/>
  <c r="BH30" i="23424"/>
  <c r="BG30" i="23424"/>
  <c r="BH28" i="23424"/>
  <c r="BG28" i="23424"/>
  <c r="BH55" i="23424"/>
  <c r="BG55" i="23424"/>
  <c r="BH68" i="23424"/>
  <c r="BG68" i="23424"/>
  <c r="BH48" i="23424"/>
  <c r="BG48" i="23424"/>
  <c r="BH94" i="23424"/>
  <c r="BG94" i="23424"/>
  <c r="BG71" i="23424"/>
  <c r="BH71" i="23424"/>
  <c r="BH108" i="23424"/>
  <c r="BG108" i="23424"/>
  <c r="BG149" i="23424"/>
  <c r="BH149" i="23424"/>
  <c r="BH146" i="23424"/>
  <c r="BG146" i="23424"/>
  <c r="BH163" i="23424"/>
  <c r="BG163" i="23424"/>
  <c r="BH170" i="23424"/>
  <c r="BG170" i="23424"/>
  <c r="AR27" i="23424"/>
  <c r="AQ27" i="23424"/>
  <c r="AR102" i="23424"/>
  <c r="AQ102" i="23424"/>
  <c r="AR46" i="23424"/>
  <c r="AQ46" i="23424"/>
  <c r="AR90" i="23424"/>
  <c r="AQ90" i="23424"/>
  <c r="AR97" i="23424"/>
  <c r="AQ97" i="23424"/>
  <c r="AR75" i="23424"/>
  <c r="AQ75" i="23424"/>
  <c r="AR113" i="23424"/>
  <c r="AQ113" i="23424"/>
  <c r="AR139" i="23424"/>
  <c r="AQ139" i="23424"/>
  <c r="AR151" i="23424"/>
  <c r="AQ151" i="23424"/>
  <c r="AR183" i="23424"/>
  <c r="AQ183" i="23424"/>
  <c r="AQ156" i="23424"/>
  <c r="AR156" i="23424"/>
  <c r="AK12" i="23424"/>
  <c r="AJ12" i="23424"/>
  <c r="AK38" i="23424"/>
  <c r="AJ38" i="23424"/>
  <c r="AK29" i="23424"/>
  <c r="AJ29" i="23424"/>
  <c r="AK51" i="23424"/>
  <c r="AJ51" i="23424"/>
  <c r="AJ80" i="23424"/>
  <c r="AK80" i="23424"/>
  <c r="AJ71" i="23424"/>
  <c r="AK71" i="23424"/>
  <c r="AJ123" i="23424"/>
  <c r="AK123" i="23424"/>
  <c r="AK101" i="23424"/>
  <c r="AJ101" i="23424"/>
  <c r="AK147" i="23424"/>
  <c r="AJ147" i="23424"/>
  <c r="AK138" i="23424"/>
  <c r="AJ138" i="23424"/>
  <c r="AK170" i="23424"/>
  <c r="AJ170" i="23424"/>
  <c r="AF13" i="23424"/>
  <c r="AG13" i="23424"/>
  <c r="AG36" i="23424"/>
  <c r="AF36" i="23424"/>
  <c r="AF59" i="23424"/>
  <c r="AG59" i="23424"/>
  <c r="AG76" i="23424"/>
  <c r="AF76" i="23424"/>
  <c r="AG71" i="23424"/>
  <c r="AF71" i="23424"/>
  <c r="AF89" i="23424"/>
  <c r="AG89" i="23424"/>
  <c r="AF108" i="23424"/>
  <c r="AG108" i="23424"/>
  <c r="AG133" i="23424"/>
  <c r="AF133" i="23424"/>
  <c r="AG148" i="23424"/>
  <c r="AF148" i="23424"/>
  <c r="AF149" i="23424"/>
  <c r="AG149" i="23424"/>
  <c r="AF152" i="23424"/>
  <c r="AG152" i="23424"/>
  <c r="BE30" i="23424"/>
  <c r="BD30" i="23424"/>
  <c r="BE28" i="23424"/>
  <c r="BD28" i="23424"/>
  <c r="BE78" i="23424"/>
  <c r="BD78" i="23424"/>
  <c r="BE83" i="23424"/>
  <c r="BD83" i="23424"/>
  <c r="BE49" i="23424"/>
  <c r="BD49" i="23424"/>
  <c r="BD94" i="23424"/>
  <c r="BE94" i="23424"/>
  <c r="BD69" i="23424"/>
  <c r="BE69" i="23424"/>
  <c r="BE138" i="23424"/>
  <c r="BD138" i="23424"/>
  <c r="BE163" i="23424"/>
  <c r="BD163" i="23424"/>
  <c r="BE159" i="23424"/>
  <c r="BD159" i="23424"/>
  <c r="BE176" i="23424"/>
  <c r="BD176" i="23424"/>
  <c r="BE167" i="23424"/>
  <c r="BD167" i="23424"/>
  <c r="AC110" i="23424"/>
  <c r="AB110" i="23424"/>
  <c r="AO170" i="23424"/>
  <c r="AN170" i="23424"/>
  <c r="AF145" i="23424"/>
  <c r="AG145" i="23424"/>
  <c r="AC75" i="23424"/>
  <c r="AB75" i="23424"/>
  <c r="AT71" i="23424"/>
  <c r="AU71" i="23424"/>
  <c r="AY97" i="23424"/>
  <c r="AX97" i="23424"/>
  <c r="AO177" i="23424"/>
  <c r="AN177" i="23424"/>
  <c r="AR154" i="23424"/>
  <c r="AQ154" i="23424"/>
  <c r="AC14" i="23424"/>
  <c r="AB14" i="23424"/>
  <c r="AB13" i="23424"/>
  <c r="AC13" i="23424"/>
  <c r="AC52" i="23424"/>
  <c r="AB52" i="23424"/>
  <c r="AC48" i="23424"/>
  <c r="AB48" i="23424"/>
  <c r="AC17" i="23424"/>
  <c r="AB17" i="23424"/>
  <c r="AC32" i="23424"/>
  <c r="AB32" i="23424"/>
  <c r="AB58" i="23424"/>
  <c r="AC58" i="23424"/>
  <c r="AC55" i="23424"/>
  <c r="AB55" i="23424"/>
  <c r="AB102" i="23424"/>
  <c r="AC102" i="23424"/>
  <c r="AC131" i="23424"/>
  <c r="AB131" i="23424"/>
  <c r="AC97" i="23424"/>
  <c r="AB97" i="23424"/>
  <c r="AC154" i="23424"/>
  <c r="AB154" i="23424"/>
  <c r="AT12" i="23424"/>
  <c r="AU12" i="23424"/>
  <c r="AB10" i="23424"/>
  <c r="AC10" i="23424"/>
  <c r="AC31" i="23424"/>
  <c r="AB31" i="23424"/>
  <c r="AC74" i="23424"/>
  <c r="AB74" i="23424"/>
  <c r="AB46" i="23424"/>
  <c r="AC46" i="23424"/>
  <c r="AC100" i="23424"/>
  <c r="AB100" i="23424"/>
  <c r="AC81" i="23424"/>
  <c r="AB81" i="23424"/>
  <c r="AC104" i="23424"/>
  <c r="AB104" i="23424"/>
  <c r="AC113" i="23424"/>
  <c r="AB113" i="23424"/>
  <c r="AB142" i="23424"/>
  <c r="AC142" i="23424"/>
  <c r="AB132" i="23424"/>
  <c r="AC132" i="23424"/>
  <c r="AC149" i="23424"/>
  <c r="AB149" i="23424"/>
  <c r="AU25" i="23424"/>
  <c r="AT25" i="23424"/>
  <c r="AU32" i="23424"/>
  <c r="AT32" i="23424"/>
  <c r="AU40" i="23424"/>
  <c r="AT40" i="23424"/>
  <c r="AU47" i="23424"/>
  <c r="AT47" i="23424"/>
  <c r="AU90" i="23424"/>
  <c r="AT90" i="23424"/>
  <c r="AU103" i="23424"/>
  <c r="AT103" i="23424"/>
  <c r="AU122" i="23424"/>
  <c r="AT122" i="23424"/>
  <c r="AU126" i="23424"/>
  <c r="AT126" i="23424"/>
  <c r="AU169" i="23424"/>
  <c r="AT169" i="23424"/>
  <c r="AU182" i="23424"/>
  <c r="AT182" i="23424"/>
  <c r="AU151" i="23424"/>
  <c r="AT151" i="23424"/>
  <c r="AT174" i="23424"/>
  <c r="AU174" i="23424"/>
  <c r="AY28" i="23424"/>
  <c r="AX28" i="23424"/>
  <c r="AY29" i="23424"/>
  <c r="AX29" i="23424"/>
  <c r="AY67" i="23424"/>
  <c r="AX67" i="23424"/>
  <c r="AY69" i="23424"/>
  <c r="AX69" i="23424"/>
  <c r="AY90" i="23424"/>
  <c r="AX90" i="23424"/>
  <c r="AY81" i="23424"/>
  <c r="AX81" i="23424"/>
  <c r="AX120" i="23424"/>
  <c r="AY120" i="23424"/>
  <c r="AY136" i="23424"/>
  <c r="AX136" i="23424"/>
  <c r="AX159" i="23424"/>
  <c r="AY159" i="23424"/>
  <c r="AX171" i="23424"/>
  <c r="AY171" i="23424"/>
  <c r="AY179" i="23424"/>
  <c r="AX179" i="23424"/>
  <c r="AN15" i="23424"/>
  <c r="AO15" i="23424"/>
  <c r="AN39" i="23424"/>
  <c r="AO39" i="23424"/>
  <c r="AO42" i="23424"/>
  <c r="AN42" i="23424"/>
  <c r="AO98" i="23424"/>
  <c r="AN98" i="23424"/>
  <c r="AN105" i="23424"/>
  <c r="AO105" i="23424"/>
  <c r="AO72" i="23424"/>
  <c r="AN72" i="23424"/>
  <c r="AO145" i="23424"/>
  <c r="AN145" i="23424"/>
  <c r="AO139" i="23424"/>
  <c r="AN139" i="23424"/>
  <c r="AO155" i="23424"/>
  <c r="AN155" i="23424"/>
  <c r="AO141" i="23424"/>
  <c r="AN141" i="23424"/>
  <c r="AO187" i="23424"/>
  <c r="AN187" i="23424"/>
  <c r="BA33" i="23424"/>
  <c r="BB33" i="23424"/>
  <c r="BA45" i="23424"/>
  <c r="BB45" i="23424"/>
  <c r="BB64" i="23424"/>
  <c r="BA64" i="23424"/>
  <c r="BA51" i="23424"/>
  <c r="BB51" i="23424"/>
  <c r="BB96" i="23424"/>
  <c r="BA96" i="23424"/>
  <c r="BB111" i="23424"/>
  <c r="BA111" i="23424"/>
  <c r="BB144" i="23424"/>
  <c r="BA144" i="23424"/>
  <c r="BB130" i="23424"/>
  <c r="BA130" i="23424"/>
  <c r="BB131" i="23424"/>
  <c r="BA131" i="23424"/>
  <c r="BB179" i="23424"/>
  <c r="BA179" i="23424"/>
  <c r="BA170" i="23424"/>
  <c r="BB170" i="23424"/>
  <c r="BG39" i="23424"/>
  <c r="BH39" i="23424"/>
  <c r="BH27" i="23424"/>
  <c r="BG27" i="23424"/>
  <c r="BH18" i="23424"/>
  <c r="BG18" i="23424"/>
  <c r="BH59" i="23424"/>
  <c r="BG59" i="23424"/>
  <c r="BG64" i="23424"/>
  <c r="BH64" i="23424"/>
  <c r="BH111" i="23424"/>
  <c r="BG111" i="23424"/>
  <c r="BH87" i="23424"/>
  <c r="BG87" i="23424"/>
  <c r="BH122" i="23424"/>
  <c r="BG122" i="23424"/>
  <c r="BH136" i="23424"/>
  <c r="BG136" i="23424"/>
  <c r="BH158" i="23424"/>
  <c r="BG158" i="23424"/>
  <c r="BH179" i="23424"/>
  <c r="BG179" i="23424"/>
  <c r="BH186" i="23424"/>
  <c r="BG186" i="23424"/>
  <c r="AR59" i="23424"/>
  <c r="AQ59" i="23424"/>
  <c r="AR23" i="23424"/>
  <c r="AQ23" i="23424"/>
  <c r="AR32" i="23424"/>
  <c r="AQ32" i="23424"/>
  <c r="AQ76" i="23424"/>
  <c r="AR76" i="23424"/>
  <c r="AR103" i="23424"/>
  <c r="AQ103" i="23424"/>
  <c r="AR91" i="23424"/>
  <c r="AQ91" i="23424"/>
  <c r="AR123" i="23424"/>
  <c r="AQ123" i="23424"/>
  <c r="AQ141" i="23424"/>
  <c r="AR141" i="23424"/>
  <c r="AR131" i="23424"/>
  <c r="AQ131" i="23424"/>
  <c r="AR182" i="23424"/>
  <c r="AQ182" i="23424"/>
  <c r="AQ172" i="23424"/>
  <c r="AR172" i="23424"/>
  <c r="AJ11" i="23424"/>
  <c r="AK11" i="23424"/>
  <c r="AK53" i="23424"/>
  <c r="AJ53" i="23424"/>
  <c r="AK27" i="23424"/>
  <c r="AJ27" i="23424"/>
  <c r="AK74" i="23424"/>
  <c r="AJ74" i="23424"/>
  <c r="AJ81" i="23424"/>
  <c r="AK81" i="23424"/>
  <c r="AK87" i="23424"/>
  <c r="AJ87" i="23424"/>
  <c r="AK137" i="23424"/>
  <c r="AJ137" i="23424"/>
  <c r="AK117" i="23424"/>
  <c r="AJ117" i="23424"/>
  <c r="AK151" i="23424"/>
  <c r="AJ151" i="23424"/>
  <c r="AK162" i="23424"/>
  <c r="AJ162" i="23424"/>
  <c r="AK186" i="23424"/>
  <c r="AJ186" i="23424"/>
  <c r="AF11" i="23424"/>
  <c r="AG11" i="23424"/>
  <c r="AG54" i="23424"/>
  <c r="AF54" i="23424"/>
  <c r="AF41" i="23424"/>
  <c r="AG41" i="23424"/>
  <c r="AG123" i="23424"/>
  <c r="AF123" i="23424"/>
  <c r="AG73" i="23424"/>
  <c r="AF73" i="23424"/>
  <c r="AG88" i="23424"/>
  <c r="AF88" i="23424"/>
  <c r="AG107" i="23424"/>
  <c r="AF107" i="23424"/>
  <c r="AG166" i="23424"/>
  <c r="AF166" i="23424"/>
  <c r="AG147" i="23424"/>
  <c r="AF147" i="23424"/>
  <c r="AG161" i="23424"/>
  <c r="AF161" i="23424"/>
  <c r="AF168" i="23424"/>
  <c r="AG168" i="23424"/>
  <c r="BE27" i="23424"/>
  <c r="BD27" i="23424"/>
  <c r="BE26" i="23424"/>
  <c r="BD26" i="23424"/>
  <c r="BE33" i="23424"/>
  <c r="BD33" i="23424"/>
  <c r="BD57" i="23424"/>
  <c r="BE57" i="23424"/>
  <c r="BE65" i="23424"/>
  <c r="BD65" i="23424"/>
  <c r="BE127" i="23424"/>
  <c r="BD127" i="23424"/>
  <c r="BD85" i="23424"/>
  <c r="BE85" i="23424"/>
  <c r="BD106" i="23424"/>
  <c r="BE106" i="23424"/>
  <c r="BD134" i="23424"/>
  <c r="BE134" i="23424"/>
  <c r="BE182" i="23424"/>
  <c r="BD182" i="23424"/>
  <c r="BE174" i="23424"/>
  <c r="BD174" i="23424"/>
  <c r="BE183" i="23424"/>
  <c r="BD183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<sst xmlns="http://schemas.openxmlformats.org/spreadsheetml/2006/main" count="10308" uniqueCount="438">
  <si>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</si>
  <si>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</si>
  <si>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</si>
  <si>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</si>
  <si>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</si>
  <si>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</si>
  <si>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</si>
  <si>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</si>
  <si>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</si>
  <si>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</si>
  <si>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</si>
  <si>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</si>
  <si>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</si>
  <si>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</si>
  <si>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</si>
  <si>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</si>
  <si>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</si>
  <si>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</si>
  <si>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</si>
  <si>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</si>
  <si>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</si>
  <si>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</si>
  <si>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</si>
  <si>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</si>
  <si>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</si>
  <si>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</si>
  <si>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</si>
  <si>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</si>
  <si>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</si>
  <si>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</si>
  <si>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</si>
  <si>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</si>
  <si>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</si>
  <si>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</si>
  <si>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</si>
  <si>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</si>
  <si>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</si>
  <si>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</si>
  <si>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</si>
  <si>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</si>
  <si>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</si>
  <si>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</si>
  <si>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</si>
  <si>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</si>
  <si>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</si>
  <si>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</si>
  <si>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</si>
  <si>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</si>
  <si>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</si>
  <si>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</si>
  <si>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</si>
  <si>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</si>
  <si>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</si>
  <si>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</si>
  <si>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</si>
  <si>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</si>
  <si>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</si>
  <si>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</si>
  <si>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</si>
  <si>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</si>
  <si>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</si>
  <si>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</si>
  <si>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</si>
  <si>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</si>
  <si>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</si>
  <si>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</si>
  <si>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</si>
  <si>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</si>
  <si>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</si>
  <si>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</si>
  <si>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</si>
  <si>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</si>
  <si>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</si>
  <si>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</si>
  <si>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</si>
  <si>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</si>
  <si>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</si>
  <si>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</si>
  <si>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</si>
  <si>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</si>
  <si>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</si>
  <si>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</si>
  <si>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</si>
  <si>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</si>
  <si>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</si>
  <si>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</si>
  <si>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</si>
  <si>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</si>
  <si>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</si>
  <si>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</si>
  <si>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</si>
  <si>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</si>
  <si>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</si>
  <si>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</si>
  <si>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</si>
  <si>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</si>
  <si>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</si>
  <si>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</si>
  <si>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</si>
  <si>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</si>
  <si>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</si>
  <si>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</si>
  <si>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</si>
  <si>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</si>
  <si>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</si>
  <si>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</si>
  <si>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</si>
  <si>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</si>
  <si>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</si>
  <si>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</si>
  <si>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</si>
  <si>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</si>
  <si>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</si>
  <si>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</si>
  <si>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</si>
  <si>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</si>
  <si>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</si>
  <si>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</si>
  <si>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</si>
  <si>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</si>
  <si>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</si>
  <si>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</si>
  <si>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</si>
  <si>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</si>
  <si>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</si>
  <si>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</si>
  <si>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</si>
  <si>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</si>
  <si>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</si>
  <si>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</si>
  <si>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</si>
  <si>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</si>
  <si>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</si>
  <si>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</si>
  <si>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</si>
  <si>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</si>
  <si>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</si>
  <si>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</si>
  <si>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</si>
  <si>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</si>
  <si>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</si>
  <si>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</si>
  <si>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</si>
  <si>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</si>
  <si>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</si>
  <si>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</si>
  <si>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</si>
  <si>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</si>
  <si>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</si>
  <si>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</si>
  <si>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</si>
  <si>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</si>
  <si>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</si>
  <si>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</si>
  <si>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</si>
  <si>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</si>
  <si>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</si>
  <si>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</si>
  <si>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</si>
  <si>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</si>
  <si>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</si>
  <si>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</si>
  <si>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</si>
  <si>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</si>
  <si>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</si>
  <si>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</si>
  <si>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</si>
  <si>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</si>
  <si>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</si>
  <si>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</si>
  <si>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</si>
  <si>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</si>
  <si>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</si>
  <si>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</si>
  <si>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</si>
  <si>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</si>
  <si>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</si>
  <si>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</si>
  <si>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</si>
  <si>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</si>
  <si>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</si>
  <si>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</si>
  <si>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</si>
  <si>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</si>
  <si>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</si>
  <si>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</si>
  <si>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</si>
  <si>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</si>
  <si>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</si>
  <si>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</si>
  <si>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</si>
  <si>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</si>
  <si>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</si>
  <si>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</si>
  <si>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</si>
  <si>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</si>
  <si>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</si>
  <si>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</si>
  <si>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</si>
  <si>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</si>
  <si>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</si>
  <si>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</si>
  <si>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</si>
  <si>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</si>
  <si>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</si>
  <si>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</si>
  <si>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</si>
  <si>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</si>
  <si>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</si>
  <si>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</si>
  <si>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</si>
  <si>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</si>
  <si>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</si>
  <si>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</si>
  <si>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</si>
  <si>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</si>
  <si>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</si>
  <si>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</si>
  <si>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</si>
  <si>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</si>
  <si>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</si>
  <si>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</si>
  <si>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</si>
  <si>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</si>
  <si>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</si>
  <si>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</si>
  <si>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</si>
  <si>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</si>
  <si>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</si>
  <si>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</si>
  <si>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</si>
  <si>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</si>
  <si>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</si>
  <si>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</si>
  <si>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</si>
  <si>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</si>
  <si>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</si>
  <si>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</si>
  <si>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</si>
  <si>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</si>
  <si>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</si>
  <si>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</si>
  <si>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</si>
  <si>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</si>
  <si>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</si>
  <si>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</si>
  <si>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</si>
  <si>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</si>
  <si>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</si>
  <si>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</si>
  <si>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</si>
  <si>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</si>
  <si>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</si>
  <si>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</si>
  <si>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</si>
  <si>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</si>
  <si>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</si>
  <si>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</si>
  <si>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</si>
  <si>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</si>
  <si>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</si>
  <si>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</si>
  <si>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</si>
  <si>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</si>
  <si>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</si>
  <si>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</si>
  <si>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</si>
  <si>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</si>
  <si>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</si>
  <si>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</si>
  <si>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</si>
  <si>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</si>
  <si>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</si>
  <si>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</si>
  <si>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</si>
  <si>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</si>
  <si>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</si>
  <si>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</si>
  <si>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</si>
  <si>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</si>
  <si>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</si>
  <si>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</si>
  <si>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</si>
  <si>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</si>
  <si>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</si>
  <si>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</si>
  <si>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</si>
  <si>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</si>
  <si>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</si>
  <si>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</si>
  <si>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</si>
  <si>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</si>
  <si>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</si>
  <si>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</si>
  <si>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</si>
  <si>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</si>
  <si>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</si>
  <si>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</si>
  <si>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</si>
  <si>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</si>
  <si>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</si>
  <si>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</si>
  <si>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</si>
  <si>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</si>
  <si>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</si>
  <si>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</si>
  <si>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</si>
  <si>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</si>
  <si>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</si>
  <si>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</si>
  <si>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</si>
  <si>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</si>
  <si>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</si>
  <si>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</si>
  <si>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</si>
  <si>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</si>
  <si>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</si>
  <si>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</si>
  <si>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</si>
  <si>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</si>
  <si>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</si>
  <si>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</si>
  <si>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</si>
  <si>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</si>
  <si>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</si>
  <si>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</si>
  <si>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</si>
  <si>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</si>
  <si>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</si>
  <si>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</si>
  <si>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</si>
  <si>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</si>
  <si>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</si>
  <si>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</si>
  <si>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</si>
  <si>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</si>
  <si>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</si>
  <si>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</si>
  <si>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</si>
  <si>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</si>
  <si>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</si>
  <si>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</si>
  <si>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</si>
  <si>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</si>
  <si>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</si>
  <si>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</si>
  <si>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</si>
  <si>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</si>
  <si>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</si>
  <si>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</si>
  <si>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</si>
  <si>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</si>
  <si>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</si>
  <si>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</si>
  <si>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</si>
  <si>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</si>
  <si>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</si>
  <si>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</si>
  <si>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</si>
  <si>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</si>
  <si>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</si>
  <si>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</si>
  <si>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</si>
  <si>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</si>
  <si>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</si>
  <si>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</si>
  <si>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</si>
  <si>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</si>
  <si>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</si>
  <si>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</si>
  <si>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</si>
  <si>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</si>
  <si>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</si>
  <si>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</si>
  <si>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</si>
  <si>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</si>
  <si>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</si>
  <si>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</si>
  <si>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</si>
  <si>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</si>
  <si>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</si>
  <si>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</si>
  <si>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</si>
  <si>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</si>
  <si>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</si>
  <si>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</si>
  <si>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</si>
  <si>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</si>
  <si>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</si>
  <si>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</si>
  <si>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</si>
  <si>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</si>
  <si>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</si>
  <si>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</si>
  <si>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</si>
  <si>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</si>
  <si>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</si>
  <si>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</si>
  <si>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</si>
  <si>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</si>
  <si>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</si>
  <si>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</si>
  <si>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</si>
  <si>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</si>
  <si>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</si>
  <si>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</si>
  <si>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</si>
  <si>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</si>
  <si>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2025-06-</t>
  </si>
  <si>
    <t>2025-07-</t>
  </si>
  <si>
    <t>2025-08-</t>
  </si>
  <si>
    <t>2025-09-</t>
  </si>
  <si>
    <t>2025-10-</t>
  </si>
  <si>
    <t>2025-11-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</si>
  <si>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</si>
  <si>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</si>
  <si>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</si>
  <si>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</si>
  <si>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</si>
  <si>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</si>
  <si>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</si>
  <si>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</si>
  <si>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</si>
  <si>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</si>
  <si>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</si>
  <si>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</si>
  <si>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</si>
  <si>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</si>
  <si>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</si>
  <si>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</si>
  <si>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</si>
  <si>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</si>
  <si>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</si>
  <si>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</si>
  <si>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</si>
  <si>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</si>
  <si>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</si>
  <si>
    <t>Fel referens på temp i Resultatfliken, April för K3 och 12A. Fixat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</si>
</sst>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3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</cellStyleXfs>
  <cellXfs count="759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6" fillId="15" borderId="0" xfId="2" applyNumberFormat="1" applyFont="1" applyFill="1" applyBorder="1" applyAlignment="1" applyProtection="1"/>
    <xf numFmtId="2" fontId="15" fillId="0" borderId="0" xfId="102" applyNumberFormat="1" applyFont="1" applyFill="1" applyBorder="1" applyAlignment="1">
      <alignment horizontal="center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3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12" xfId="101" xr:uid="{A92D84E2-DB90-400F-AECB-5E4F6A9DA5A5}"/>
    <cellStyle name="Normal 13" xfId="102" xr:uid="{6C326E2F-2F91-4D6A-A476-78AEEDCAE3ED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91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  <c:pt idx="74">
                  <c:v>6.04</c:v>
                </c:pt>
                <c:pt idx="75">
                  <c:v>5.86</c:v>
                </c:pt>
                <c:pt idx="76">
                  <c:v>5.69</c:v>
                </c:pt>
                <c:pt idx="77">
                  <c:v>6.22</c:v>
                </c:pt>
                <c:pt idx="78">
                  <c:v>6.39</c:v>
                </c:pt>
                <c:pt idx="79">
                  <c:v>6.37</c:v>
                </c:pt>
                <c:pt idx="80">
                  <c:v>6.24</c:v>
                </c:pt>
                <c:pt idx="81">
                  <c:v>6.07</c:v>
                </c:pt>
                <c:pt idx="82">
                  <c:v>5.86</c:v>
                </c:pt>
                <c:pt idx="83">
                  <c:v>5.87</c:v>
                </c:pt>
                <c:pt idx="84">
                  <c:v>5.83</c:v>
                </c:pt>
                <c:pt idx="85">
                  <c:v>5.26</c:v>
                </c:pt>
                <c:pt idx="86">
                  <c:v>4.91</c:v>
                </c:pt>
                <c:pt idx="87">
                  <c:v>4.95</c:v>
                </c:pt>
                <c:pt idx="88">
                  <c:v>5.2</c:v>
                </c:pt>
                <c:pt idx="89">
                  <c:v>5.3</c:v>
                </c:pt>
                <c:pt idx="90">
                  <c:v>5.0999999999999996</c:v>
                </c:pt>
                <c:pt idx="91">
                  <c:v>5.01</c:v>
                </c:pt>
                <c:pt idx="92">
                  <c:v>4.78</c:v>
                </c:pt>
                <c:pt idx="93">
                  <c:v>4.8099999999999996</c:v>
                </c:pt>
                <c:pt idx="94">
                  <c:v>4.57</c:v>
                </c:pt>
                <c:pt idx="95">
                  <c:v>4.4000000000000004</c:v>
                </c:pt>
                <c:pt idx="96">
                  <c:v>4.28</c:v>
                </c:pt>
                <c:pt idx="97">
                  <c:v>4.22</c:v>
                </c:pt>
                <c:pt idx="98">
                  <c:v>4.0999999999999996</c:v>
                </c:pt>
                <c:pt idx="99">
                  <c:v>3.92</c:v>
                </c:pt>
                <c:pt idx="100">
                  <c:v>4</c:v>
                </c:pt>
                <c:pt idx="101">
                  <c:v>3.92</c:v>
                </c:pt>
                <c:pt idx="102">
                  <c:v>4.07</c:v>
                </c:pt>
                <c:pt idx="103">
                  <c:v>3.92</c:v>
                </c:pt>
                <c:pt idx="104">
                  <c:v>3.85</c:v>
                </c:pt>
                <c:pt idx="105">
                  <c:v>3.86</c:v>
                </c:pt>
                <c:pt idx="106">
                  <c:v>3.64</c:v>
                </c:pt>
                <c:pt idx="107">
                  <c:v>3.68</c:v>
                </c:pt>
                <c:pt idx="108">
                  <c:v>3.59</c:v>
                </c:pt>
                <c:pt idx="109">
                  <c:v>3.54</c:v>
                </c:pt>
                <c:pt idx="110">
                  <c:v>3.42</c:v>
                </c:pt>
                <c:pt idx="111">
                  <c:v>3.3</c:v>
                </c:pt>
                <c:pt idx="112">
                  <c:v>3.22</c:v>
                </c:pt>
                <c:pt idx="113">
                  <c:v>3.25</c:v>
                </c:pt>
                <c:pt idx="114">
                  <c:v>3.09</c:v>
                </c:pt>
                <c:pt idx="115">
                  <c:v>3.07</c:v>
                </c:pt>
                <c:pt idx="116">
                  <c:v>3.06</c:v>
                </c:pt>
                <c:pt idx="117">
                  <c:v>2.83</c:v>
                </c:pt>
                <c:pt idx="118">
                  <c:v>2.68</c:v>
                </c:pt>
                <c:pt idx="119">
                  <c:v>2.63</c:v>
                </c:pt>
                <c:pt idx="120">
                  <c:v>2.5499999999999998</c:v>
                </c:pt>
                <c:pt idx="121">
                  <c:v>2.44</c:v>
                </c:pt>
                <c:pt idx="122">
                  <c:v>2.69</c:v>
                </c:pt>
                <c:pt idx="123">
                  <c:v>3.9</c:v>
                </c:pt>
                <c:pt idx="124">
                  <c:v>3.94</c:v>
                </c:pt>
                <c:pt idx="125">
                  <c:v>3.63</c:v>
                </c:pt>
                <c:pt idx="126">
                  <c:v>3.31</c:v>
                </c:pt>
                <c:pt idx="127">
                  <c:v>3.09</c:v>
                </c:pt>
                <c:pt idx="128">
                  <c:v>2.82</c:v>
                </c:pt>
                <c:pt idx="129">
                  <c:v>2.6</c:v>
                </c:pt>
                <c:pt idx="130">
                  <c:v>2.4700000000000002</c:v>
                </c:pt>
                <c:pt idx="131">
                  <c:v>2.39</c:v>
                </c:pt>
                <c:pt idx="132">
                  <c:v>2.37</c:v>
                </c:pt>
                <c:pt idx="133">
                  <c:v>2.33</c:v>
                </c:pt>
                <c:pt idx="134">
                  <c:v>2.25</c:v>
                </c:pt>
                <c:pt idx="135">
                  <c:v>2.12</c:v>
                </c:pt>
                <c:pt idx="136">
                  <c:v>2.0299999999999998</c:v>
                </c:pt>
                <c:pt idx="137">
                  <c:v>1.93</c:v>
                </c:pt>
                <c:pt idx="138">
                  <c:v>1.9</c:v>
                </c:pt>
                <c:pt idx="139">
                  <c:v>1.89</c:v>
                </c:pt>
                <c:pt idx="140">
                  <c:v>1.8</c:v>
                </c:pt>
                <c:pt idx="141">
                  <c:v>1.79</c:v>
                </c:pt>
                <c:pt idx="142">
                  <c:v>1.94</c:v>
                </c:pt>
                <c:pt idx="143">
                  <c:v>1.76</c:v>
                </c:pt>
                <c:pt idx="144">
                  <c:v>1.99</c:v>
                </c:pt>
                <c:pt idx="145">
                  <c:v>2.21</c:v>
                </c:pt>
                <c:pt idx="146">
                  <c:v>2.19</c:v>
                </c:pt>
                <c:pt idx="147">
                  <c:v>2.19</c:v>
                </c:pt>
                <c:pt idx="148">
                  <c:v>2.15</c:v>
                </c:pt>
                <c:pt idx="149">
                  <c:v>2.11</c:v>
                </c:pt>
                <c:pt idx="150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  <c:pt idx="169">
                  <c:v>63</c:v>
                </c:pt>
                <c:pt idx="170">
                  <c:v>58</c:v>
                </c:pt>
                <c:pt idx="171">
                  <c:v>48</c:v>
                </c:pt>
                <c:pt idx="172">
                  <c:v>42</c:v>
                </c:pt>
                <c:pt idx="173">
                  <c:v>48</c:v>
                </c:pt>
                <c:pt idx="174">
                  <c:v>60</c:v>
                </c:pt>
                <c:pt idx="175">
                  <c:v>65</c:v>
                </c:pt>
                <c:pt idx="176">
                  <c:v>70</c:v>
                </c:pt>
                <c:pt idx="177">
                  <c:v>98</c:v>
                </c:pt>
                <c:pt idx="178">
                  <c:v>74</c:v>
                </c:pt>
                <c:pt idx="179">
                  <c:v>75</c:v>
                </c:pt>
                <c:pt idx="18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62.766666666666666</c:v>
                </c:pt>
                <c:pt idx="1">
                  <c:v>62.766666666666666</c:v>
                </c:pt>
                <c:pt idx="2">
                  <c:v>62.766666666666666</c:v>
                </c:pt>
                <c:pt idx="3">
                  <c:v>62.766666666666666</c:v>
                </c:pt>
                <c:pt idx="4">
                  <c:v>62.766666666666666</c:v>
                </c:pt>
                <c:pt idx="5">
                  <c:v>62.766666666666666</c:v>
                </c:pt>
                <c:pt idx="6">
                  <c:v>62.766666666666666</c:v>
                </c:pt>
                <c:pt idx="7">
                  <c:v>62.766666666666666</c:v>
                </c:pt>
                <c:pt idx="8">
                  <c:v>62.766666666666666</c:v>
                </c:pt>
                <c:pt idx="9">
                  <c:v>62.766666666666666</c:v>
                </c:pt>
                <c:pt idx="10">
                  <c:v>62.766666666666666</c:v>
                </c:pt>
                <c:pt idx="11">
                  <c:v>62.766666666666666</c:v>
                </c:pt>
                <c:pt idx="12">
                  <c:v>62.766666666666666</c:v>
                </c:pt>
                <c:pt idx="13">
                  <c:v>62.766666666666666</c:v>
                </c:pt>
                <c:pt idx="14">
                  <c:v>62.766666666666666</c:v>
                </c:pt>
                <c:pt idx="15">
                  <c:v>62.766666666666666</c:v>
                </c:pt>
                <c:pt idx="16">
                  <c:v>62.766666666666666</c:v>
                </c:pt>
                <c:pt idx="17">
                  <c:v>62.766666666666666</c:v>
                </c:pt>
                <c:pt idx="18">
                  <c:v>62.766666666666666</c:v>
                </c:pt>
                <c:pt idx="19">
                  <c:v>62.766666666666666</c:v>
                </c:pt>
                <c:pt idx="20">
                  <c:v>62.766666666666666</c:v>
                </c:pt>
                <c:pt idx="21">
                  <c:v>62.766666666666666</c:v>
                </c:pt>
                <c:pt idx="22">
                  <c:v>62.766666666666666</c:v>
                </c:pt>
                <c:pt idx="23">
                  <c:v>62.766666666666666</c:v>
                </c:pt>
                <c:pt idx="24">
                  <c:v>62.766666666666666</c:v>
                </c:pt>
                <c:pt idx="25">
                  <c:v>62.766666666666666</c:v>
                </c:pt>
                <c:pt idx="26">
                  <c:v>62.766666666666666</c:v>
                </c:pt>
                <c:pt idx="27">
                  <c:v>62.766666666666666</c:v>
                </c:pt>
                <c:pt idx="28">
                  <c:v>62.766666666666666</c:v>
                </c:pt>
                <c:pt idx="29">
                  <c:v>62.766666666666666</c:v>
                </c:pt>
                <c:pt idx="30">
                  <c:v>62.766666666666666</c:v>
                </c:pt>
                <c:pt idx="31">
                  <c:v>62.766666666666666</c:v>
                </c:pt>
                <c:pt idx="32">
                  <c:v>62.766666666666666</c:v>
                </c:pt>
                <c:pt idx="33">
                  <c:v>62.766666666666666</c:v>
                </c:pt>
                <c:pt idx="34">
                  <c:v>62.766666666666666</c:v>
                </c:pt>
                <c:pt idx="35">
                  <c:v>62.766666666666666</c:v>
                </c:pt>
                <c:pt idx="36">
                  <c:v>62.766666666666666</c:v>
                </c:pt>
                <c:pt idx="37">
                  <c:v>62.766666666666666</c:v>
                </c:pt>
                <c:pt idx="38">
                  <c:v>62.766666666666666</c:v>
                </c:pt>
                <c:pt idx="39">
                  <c:v>62.766666666666666</c:v>
                </c:pt>
                <c:pt idx="40">
                  <c:v>62.766666666666666</c:v>
                </c:pt>
                <c:pt idx="41">
                  <c:v>62.766666666666666</c:v>
                </c:pt>
                <c:pt idx="42">
                  <c:v>62.766666666666666</c:v>
                </c:pt>
                <c:pt idx="43">
                  <c:v>62.766666666666666</c:v>
                </c:pt>
                <c:pt idx="44">
                  <c:v>62.766666666666666</c:v>
                </c:pt>
                <c:pt idx="45">
                  <c:v>62.766666666666666</c:v>
                </c:pt>
                <c:pt idx="46">
                  <c:v>62.766666666666666</c:v>
                </c:pt>
                <c:pt idx="47">
                  <c:v>62.766666666666666</c:v>
                </c:pt>
                <c:pt idx="48">
                  <c:v>62.766666666666666</c:v>
                </c:pt>
                <c:pt idx="49">
                  <c:v>62.766666666666666</c:v>
                </c:pt>
                <c:pt idx="50">
                  <c:v>62.766666666666666</c:v>
                </c:pt>
                <c:pt idx="51">
                  <c:v>62.766666666666666</c:v>
                </c:pt>
                <c:pt idx="52">
                  <c:v>62.766666666666666</c:v>
                </c:pt>
                <c:pt idx="53">
                  <c:v>62.766666666666666</c:v>
                </c:pt>
                <c:pt idx="54">
                  <c:v>62.766666666666666</c:v>
                </c:pt>
                <c:pt idx="55">
                  <c:v>62.766666666666666</c:v>
                </c:pt>
                <c:pt idx="56">
                  <c:v>62.766666666666666</c:v>
                </c:pt>
                <c:pt idx="57">
                  <c:v>62.766666666666666</c:v>
                </c:pt>
                <c:pt idx="58">
                  <c:v>62.766666666666666</c:v>
                </c:pt>
                <c:pt idx="59">
                  <c:v>62.766666666666666</c:v>
                </c:pt>
                <c:pt idx="60">
                  <c:v>62.766666666666666</c:v>
                </c:pt>
                <c:pt idx="61">
                  <c:v>62.766666666666666</c:v>
                </c:pt>
                <c:pt idx="62">
                  <c:v>62.766666666666666</c:v>
                </c:pt>
                <c:pt idx="63">
                  <c:v>62.766666666666666</c:v>
                </c:pt>
                <c:pt idx="64">
                  <c:v>62.766666666666666</c:v>
                </c:pt>
                <c:pt idx="65">
                  <c:v>62.766666666666666</c:v>
                </c:pt>
                <c:pt idx="66">
                  <c:v>62.766666666666666</c:v>
                </c:pt>
                <c:pt idx="67">
                  <c:v>62.766666666666666</c:v>
                </c:pt>
                <c:pt idx="68">
                  <c:v>62.766666666666666</c:v>
                </c:pt>
                <c:pt idx="69">
                  <c:v>62.766666666666666</c:v>
                </c:pt>
                <c:pt idx="70">
                  <c:v>62.766666666666666</c:v>
                </c:pt>
                <c:pt idx="71">
                  <c:v>62.766666666666666</c:v>
                </c:pt>
                <c:pt idx="72">
                  <c:v>62.766666666666666</c:v>
                </c:pt>
                <c:pt idx="73">
                  <c:v>62.766666666666666</c:v>
                </c:pt>
                <c:pt idx="74">
                  <c:v>62.766666666666666</c:v>
                </c:pt>
                <c:pt idx="75">
                  <c:v>62.766666666666666</c:v>
                </c:pt>
                <c:pt idx="76">
                  <c:v>62.766666666666666</c:v>
                </c:pt>
                <c:pt idx="77">
                  <c:v>62.766666666666666</c:v>
                </c:pt>
                <c:pt idx="78">
                  <c:v>62.766666666666666</c:v>
                </c:pt>
                <c:pt idx="79">
                  <c:v>62.766666666666666</c:v>
                </c:pt>
                <c:pt idx="80">
                  <c:v>62.766666666666666</c:v>
                </c:pt>
                <c:pt idx="81">
                  <c:v>62.766666666666666</c:v>
                </c:pt>
                <c:pt idx="82">
                  <c:v>62.766666666666666</c:v>
                </c:pt>
                <c:pt idx="83">
                  <c:v>62.766666666666666</c:v>
                </c:pt>
                <c:pt idx="84">
                  <c:v>62.766666666666666</c:v>
                </c:pt>
                <c:pt idx="85">
                  <c:v>62.766666666666666</c:v>
                </c:pt>
                <c:pt idx="86">
                  <c:v>62.766666666666666</c:v>
                </c:pt>
                <c:pt idx="87">
                  <c:v>62.766666666666666</c:v>
                </c:pt>
                <c:pt idx="88">
                  <c:v>62.766666666666666</c:v>
                </c:pt>
                <c:pt idx="89">
                  <c:v>62.766666666666666</c:v>
                </c:pt>
                <c:pt idx="90">
                  <c:v>62.766666666666666</c:v>
                </c:pt>
                <c:pt idx="91">
                  <c:v>62.766666666666666</c:v>
                </c:pt>
                <c:pt idx="92">
                  <c:v>62.766666666666666</c:v>
                </c:pt>
                <c:pt idx="93">
                  <c:v>62.766666666666666</c:v>
                </c:pt>
                <c:pt idx="94">
                  <c:v>62.766666666666666</c:v>
                </c:pt>
                <c:pt idx="95">
                  <c:v>62.766666666666666</c:v>
                </c:pt>
                <c:pt idx="96">
                  <c:v>62.766666666666666</c:v>
                </c:pt>
                <c:pt idx="97">
                  <c:v>62.766666666666666</c:v>
                </c:pt>
                <c:pt idx="98">
                  <c:v>62.766666666666666</c:v>
                </c:pt>
                <c:pt idx="99">
                  <c:v>62.766666666666666</c:v>
                </c:pt>
                <c:pt idx="100">
                  <c:v>62.766666666666666</c:v>
                </c:pt>
                <c:pt idx="101">
                  <c:v>62.766666666666666</c:v>
                </c:pt>
                <c:pt idx="102">
                  <c:v>62.766666666666666</c:v>
                </c:pt>
                <c:pt idx="103">
                  <c:v>62.766666666666666</c:v>
                </c:pt>
                <c:pt idx="104">
                  <c:v>62.766666666666666</c:v>
                </c:pt>
                <c:pt idx="105">
                  <c:v>62.766666666666666</c:v>
                </c:pt>
                <c:pt idx="106">
                  <c:v>62.766666666666666</c:v>
                </c:pt>
                <c:pt idx="107">
                  <c:v>62.766666666666666</c:v>
                </c:pt>
                <c:pt idx="108">
                  <c:v>62.766666666666666</c:v>
                </c:pt>
                <c:pt idx="109">
                  <c:v>62.766666666666666</c:v>
                </c:pt>
                <c:pt idx="110">
                  <c:v>62.766666666666666</c:v>
                </c:pt>
                <c:pt idx="111">
                  <c:v>62.766666666666666</c:v>
                </c:pt>
                <c:pt idx="112">
                  <c:v>62.766666666666666</c:v>
                </c:pt>
                <c:pt idx="113">
                  <c:v>62.766666666666666</c:v>
                </c:pt>
                <c:pt idx="114">
                  <c:v>62.766666666666666</c:v>
                </c:pt>
                <c:pt idx="115">
                  <c:v>62.766666666666666</c:v>
                </c:pt>
                <c:pt idx="116">
                  <c:v>62.766666666666666</c:v>
                </c:pt>
                <c:pt idx="117">
                  <c:v>62.766666666666666</c:v>
                </c:pt>
                <c:pt idx="118">
                  <c:v>62.766666666666666</c:v>
                </c:pt>
                <c:pt idx="119">
                  <c:v>62.766666666666666</c:v>
                </c:pt>
                <c:pt idx="120">
                  <c:v>62.766666666666666</c:v>
                </c:pt>
                <c:pt idx="121">
                  <c:v>62.766666666666666</c:v>
                </c:pt>
                <c:pt idx="122">
                  <c:v>62.766666666666666</c:v>
                </c:pt>
                <c:pt idx="123">
                  <c:v>62.766666666666666</c:v>
                </c:pt>
                <c:pt idx="124">
                  <c:v>62.766666666666666</c:v>
                </c:pt>
                <c:pt idx="125">
                  <c:v>62.766666666666666</c:v>
                </c:pt>
                <c:pt idx="126">
                  <c:v>62.766666666666666</c:v>
                </c:pt>
                <c:pt idx="127">
                  <c:v>62.766666666666666</c:v>
                </c:pt>
                <c:pt idx="128">
                  <c:v>62.766666666666666</c:v>
                </c:pt>
                <c:pt idx="129">
                  <c:v>62.766666666666666</c:v>
                </c:pt>
                <c:pt idx="130">
                  <c:v>62.766666666666666</c:v>
                </c:pt>
                <c:pt idx="131">
                  <c:v>62.766666666666666</c:v>
                </c:pt>
                <c:pt idx="132">
                  <c:v>62.766666666666666</c:v>
                </c:pt>
                <c:pt idx="133">
                  <c:v>62.766666666666666</c:v>
                </c:pt>
                <c:pt idx="134">
                  <c:v>62.766666666666666</c:v>
                </c:pt>
                <c:pt idx="135">
                  <c:v>62.766666666666666</c:v>
                </c:pt>
                <c:pt idx="136">
                  <c:v>62.766666666666666</c:v>
                </c:pt>
                <c:pt idx="137">
                  <c:v>62.766666666666666</c:v>
                </c:pt>
                <c:pt idx="138">
                  <c:v>62.766666666666666</c:v>
                </c:pt>
                <c:pt idx="139">
                  <c:v>62.766666666666666</c:v>
                </c:pt>
                <c:pt idx="140">
                  <c:v>62.766666666666666</c:v>
                </c:pt>
                <c:pt idx="141">
                  <c:v>62.766666666666666</c:v>
                </c:pt>
                <c:pt idx="142">
                  <c:v>62.766666666666666</c:v>
                </c:pt>
                <c:pt idx="143">
                  <c:v>62.766666666666666</c:v>
                </c:pt>
                <c:pt idx="144">
                  <c:v>62.766666666666666</c:v>
                </c:pt>
                <c:pt idx="145">
                  <c:v>62.766666666666666</c:v>
                </c:pt>
                <c:pt idx="146">
                  <c:v>62.766666666666666</c:v>
                </c:pt>
                <c:pt idx="147">
                  <c:v>62.766666666666666</c:v>
                </c:pt>
                <c:pt idx="148">
                  <c:v>62.766666666666666</c:v>
                </c:pt>
                <c:pt idx="149">
                  <c:v>62.766666666666666</c:v>
                </c:pt>
                <c:pt idx="150">
                  <c:v>62.766666666666666</c:v>
                </c:pt>
                <c:pt idx="151">
                  <c:v>62.766666666666666</c:v>
                </c:pt>
                <c:pt idx="152">
                  <c:v>62.766666666666666</c:v>
                </c:pt>
                <c:pt idx="153">
                  <c:v>62.766666666666666</c:v>
                </c:pt>
                <c:pt idx="154">
                  <c:v>62.766666666666666</c:v>
                </c:pt>
                <c:pt idx="155">
                  <c:v>62.766666666666666</c:v>
                </c:pt>
                <c:pt idx="156">
                  <c:v>62.766666666666666</c:v>
                </c:pt>
                <c:pt idx="157">
                  <c:v>62.766666666666666</c:v>
                </c:pt>
                <c:pt idx="158">
                  <c:v>62.766666666666666</c:v>
                </c:pt>
                <c:pt idx="159">
                  <c:v>62.766666666666666</c:v>
                </c:pt>
                <c:pt idx="160">
                  <c:v>62.766666666666666</c:v>
                </c:pt>
                <c:pt idx="161">
                  <c:v>62.766666666666666</c:v>
                </c:pt>
                <c:pt idx="162">
                  <c:v>62.766666666666666</c:v>
                </c:pt>
                <c:pt idx="163">
                  <c:v>62.766666666666666</c:v>
                </c:pt>
                <c:pt idx="164">
                  <c:v>62.766666666666666</c:v>
                </c:pt>
                <c:pt idx="165">
                  <c:v>62.766666666666666</c:v>
                </c:pt>
                <c:pt idx="166">
                  <c:v>62.766666666666666</c:v>
                </c:pt>
                <c:pt idx="167">
                  <c:v>62.766666666666666</c:v>
                </c:pt>
                <c:pt idx="168">
                  <c:v>62.766666666666666</c:v>
                </c:pt>
                <c:pt idx="169">
                  <c:v>62.766666666666666</c:v>
                </c:pt>
                <c:pt idx="170">
                  <c:v>62.766666666666666</c:v>
                </c:pt>
                <c:pt idx="171">
                  <c:v>62.766666666666666</c:v>
                </c:pt>
                <c:pt idx="172">
                  <c:v>62.766666666666666</c:v>
                </c:pt>
                <c:pt idx="173">
                  <c:v>62.766666666666666</c:v>
                </c:pt>
                <c:pt idx="174">
                  <c:v>62.766666666666666</c:v>
                </c:pt>
                <c:pt idx="175">
                  <c:v>62.766666666666666</c:v>
                </c:pt>
                <c:pt idx="176">
                  <c:v>62.766666666666666</c:v>
                </c:pt>
                <c:pt idx="177">
                  <c:v>62.766666666666666</c:v>
                </c:pt>
                <c:pt idx="178">
                  <c:v>62.766666666666666</c:v>
                </c:pt>
                <c:pt idx="179">
                  <c:v>62.766666666666666</c:v>
                </c:pt>
                <c:pt idx="180">
                  <c:v>62.766666666666666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80.98511149172171</c:v>
                </c:pt>
                <c:pt idx="1">
                  <c:v>80.98511149172171</c:v>
                </c:pt>
                <c:pt idx="2">
                  <c:v>80.98511149172171</c:v>
                </c:pt>
                <c:pt idx="3">
                  <c:v>80.98511149172171</c:v>
                </c:pt>
                <c:pt idx="4">
                  <c:v>80.98511149172171</c:v>
                </c:pt>
                <c:pt idx="5">
                  <c:v>80.98511149172171</c:v>
                </c:pt>
                <c:pt idx="6">
                  <c:v>80.98511149172171</c:v>
                </c:pt>
                <c:pt idx="7">
                  <c:v>80.98511149172171</c:v>
                </c:pt>
                <c:pt idx="8">
                  <c:v>80.98511149172171</c:v>
                </c:pt>
                <c:pt idx="9">
                  <c:v>80.98511149172171</c:v>
                </c:pt>
                <c:pt idx="10">
                  <c:v>80.98511149172171</c:v>
                </c:pt>
                <c:pt idx="11">
                  <c:v>80.98511149172171</c:v>
                </c:pt>
                <c:pt idx="12">
                  <c:v>80.98511149172171</c:v>
                </c:pt>
                <c:pt idx="13">
                  <c:v>80.98511149172171</c:v>
                </c:pt>
                <c:pt idx="14">
                  <c:v>80.98511149172171</c:v>
                </c:pt>
                <c:pt idx="15">
                  <c:v>80.98511149172171</c:v>
                </c:pt>
                <c:pt idx="16">
                  <c:v>80.98511149172171</c:v>
                </c:pt>
                <c:pt idx="17">
                  <c:v>80.98511149172171</c:v>
                </c:pt>
                <c:pt idx="18">
                  <c:v>80.98511149172171</c:v>
                </c:pt>
                <c:pt idx="19">
                  <c:v>80.98511149172171</c:v>
                </c:pt>
                <c:pt idx="20">
                  <c:v>80.98511149172171</c:v>
                </c:pt>
                <c:pt idx="21">
                  <c:v>80.98511149172171</c:v>
                </c:pt>
                <c:pt idx="22">
                  <c:v>80.98511149172171</c:v>
                </c:pt>
                <c:pt idx="23">
                  <c:v>80.98511149172171</c:v>
                </c:pt>
                <c:pt idx="24">
                  <c:v>80.98511149172171</c:v>
                </c:pt>
                <c:pt idx="25">
                  <c:v>80.98511149172171</c:v>
                </c:pt>
                <c:pt idx="26">
                  <c:v>80.98511149172171</c:v>
                </c:pt>
                <c:pt idx="27">
                  <c:v>80.98511149172171</c:v>
                </c:pt>
                <c:pt idx="28">
                  <c:v>80.98511149172171</c:v>
                </c:pt>
                <c:pt idx="29">
                  <c:v>80.98511149172171</c:v>
                </c:pt>
                <c:pt idx="30">
                  <c:v>80.98511149172171</c:v>
                </c:pt>
                <c:pt idx="31">
                  <c:v>80.98511149172171</c:v>
                </c:pt>
                <c:pt idx="32">
                  <c:v>80.98511149172171</c:v>
                </c:pt>
                <c:pt idx="33">
                  <c:v>80.98511149172171</c:v>
                </c:pt>
                <c:pt idx="34">
                  <c:v>80.98511149172171</c:v>
                </c:pt>
                <c:pt idx="35">
                  <c:v>80.98511149172171</c:v>
                </c:pt>
                <c:pt idx="36">
                  <c:v>80.98511149172171</c:v>
                </c:pt>
                <c:pt idx="37">
                  <c:v>80.98511149172171</c:v>
                </c:pt>
                <c:pt idx="38">
                  <c:v>80.98511149172171</c:v>
                </c:pt>
                <c:pt idx="39">
                  <c:v>80.98511149172171</c:v>
                </c:pt>
                <c:pt idx="40">
                  <c:v>80.98511149172171</c:v>
                </c:pt>
                <c:pt idx="41">
                  <c:v>80.98511149172171</c:v>
                </c:pt>
                <c:pt idx="42">
                  <c:v>80.98511149172171</c:v>
                </c:pt>
                <c:pt idx="43">
                  <c:v>80.98511149172171</c:v>
                </c:pt>
                <c:pt idx="44">
                  <c:v>80.98511149172171</c:v>
                </c:pt>
                <c:pt idx="45">
                  <c:v>80.98511149172171</c:v>
                </c:pt>
                <c:pt idx="46">
                  <c:v>80.98511149172171</c:v>
                </c:pt>
                <c:pt idx="47">
                  <c:v>80.98511149172171</c:v>
                </c:pt>
                <c:pt idx="48">
                  <c:v>80.98511149172171</c:v>
                </c:pt>
                <c:pt idx="49">
                  <c:v>80.98511149172171</c:v>
                </c:pt>
                <c:pt idx="50">
                  <c:v>80.98511149172171</c:v>
                </c:pt>
                <c:pt idx="51">
                  <c:v>80.98511149172171</c:v>
                </c:pt>
                <c:pt idx="52">
                  <c:v>80.98511149172171</c:v>
                </c:pt>
                <c:pt idx="53">
                  <c:v>80.98511149172171</c:v>
                </c:pt>
                <c:pt idx="54">
                  <c:v>80.98511149172171</c:v>
                </c:pt>
                <c:pt idx="55">
                  <c:v>80.98511149172171</c:v>
                </c:pt>
                <c:pt idx="56">
                  <c:v>80.98511149172171</c:v>
                </c:pt>
                <c:pt idx="57">
                  <c:v>80.98511149172171</c:v>
                </c:pt>
                <c:pt idx="58">
                  <c:v>80.98511149172171</c:v>
                </c:pt>
                <c:pt idx="59">
                  <c:v>80.98511149172171</c:v>
                </c:pt>
                <c:pt idx="60">
                  <c:v>80.98511149172171</c:v>
                </c:pt>
                <c:pt idx="61">
                  <c:v>80.98511149172171</c:v>
                </c:pt>
                <c:pt idx="62">
                  <c:v>80.98511149172171</c:v>
                </c:pt>
                <c:pt idx="63">
                  <c:v>80.98511149172171</c:v>
                </c:pt>
                <c:pt idx="64">
                  <c:v>80.98511149172171</c:v>
                </c:pt>
                <c:pt idx="65">
                  <c:v>80.98511149172171</c:v>
                </c:pt>
                <c:pt idx="66">
                  <c:v>80.98511149172171</c:v>
                </c:pt>
                <c:pt idx="67">
                  <c:v>80.98511149172171</c:v>
                </c:pt>
                <c:pt idx="68">
                  <c:v>80.98511149172171</c:v>
                </c:pt>
                <c:pt idx="69">
                  <c:v>80.98511149172171</c:v>
                </c:pt>
                <c:pt idx="70">
                  <c:v>80.98511149172171</c:v>
                </c:pt>
                <c:pt idx="71">
                  <c:v>80.98511149172171</c:v>
                </c:pt>
                <c:pt idx="72">
                  <c:v>80.98511149172171</c:v>
                </c:pt>
                <c:pt idx="73">
                  <c:v>80.98511149172171</c:v>
                </c:pt>
                <c:pt idx="74">
                  <c:v>80.98511149172171</c:v>
                </c:pt>
                <c:pt idx="75">
                  <c:v>80.98511149172171</c:v>
                </c:pt>
                <c:pt idx="76">
                  <c:v>80.98511149172171</c:v>
                </c:pt>
                <c:pt idx="77">
                  <c:v>80.98511149172171</c:v>
                </c:pt>
                <c:pt idx="78">
                  <c:v>80.98511149172171</c:v>
                </c:pt>
                <c:pt idx="79">
                  <c:v>80.98511149172171</c:v>
                </c:pt>
                <c:pt idx="80">
                  <c:v>80.98511149172171</c:v>
                </c:pt>
                <c:pt idx="81">
                  <c:v>80.98511149172171</c:v>
                </c:pt>
                <c:pt idx="82">
                  <c:v>80.98511149172171</c:v>
                </c:pt>
                <c:pt idx="83">
                  <c:v>80.98511149172171</c:v>
                </c:pt>
                <c:pt idx="84">
                  <c:v>80.98511149172171</c:v>
                </c:pt>
                <c:pt idx="85">
                  <c:v>80.98511149172171</c:v>
                </c:pt>
                <c:pt idx="86">
                  <c:v>80.98511149172171</c:v>
                </c:pt>
                <c:pt idx="87">
                  <c:v>80.98511149172171</c:v>
                </c:pt>
                <c:pt idx="88">
                  <c:v>80.98511149172171</c:v>
                </c:pt>
                <c:pt idx="89">
                  <c:v>80.98511149172171</c:v>
                </c:pt>
                <c:pt idx="90">
                  <c:v>80.98511149172171</c:v>
                </c:pt>
                <c:pt idx="91">
                  <c:v>80.98511149172171</c:v>
                </c:pt>
                <c:pt idx="92">
                  <c:v>80.98511149172171</c:v>
                </c:pt>
                <c:pt idx="93">
                  <c:v>80.98511149172171</c:v>
                </c:pt>
                <c:pt idx="94">
                  <c:v>80.98511149172171</c:v>
                </c:pt>
                <c:pt idx="95">
                  <c:v>80.98511149172171</c:v>
                </c:pt>
                <c:pt idx="96">
                  <c:v>80.98511149172171</c:v>
                </c:pt>
                <c:pt idx="97">
                  <c:v>80.98511149172171</c:v>
                </c:pt>
                <c:pt idx="98">
                  <c:v>80.98511149172171</c:v>
                </c:pt>
                <c:pt idx="99">
                  <c:v>80.98511149172171</c:v>
                </c:pt>
                <c:pt idx="100">
                  <c:v>80.98511149172171</c:v>
                </c:pt>
                <c:pt idx="101">
                  <c:v>80.98511149172171</c:v>
                </c:pt>
                <c:pt idx="102">
                  <c:v>80.98511149172171</c:v>
                </c:pt>
                <c:pt idx="103">
                  <c:v>80.98511149172171</c:v>
                </c:pt>
                <c:pt idx="104">
                  <c:v>80.98511149172171</c:v>
                </c:pt>
                <c:pt idx="105">
                  <c:v>80.98511149172171</c:v>
                </c:pt>
                <c:pt idx="106">
                  <c:v>80.98511149172171</c:v>
                </c:pt>
                <c:pt idx="107">
                  <c:v>80.98511149172171</c:v>
                </c:pt>
                <c:pt idx="108">
                  <c:v>80.98511149172171</c:v>
                </c:pt>
                <c:pt idx="109">
                  <c:v>80.98511149172171</c:v>
                </c:pt>
                <c:pt idx="110">
                  <c:v>80.98511149172171</c:v>
                </c:pt>
                <c:pt idx="111">
                  <c:v>80.98511149172171</c:v>
                </c:pt>
                <c:pt idx="112">
                  <c:v>80.98511149172171</c:v>
                </c:pt>
                <c:pt idx="113">
                  <c:v>80.98511149172171</c:v>
                </c:pt>
                <c:pt idx="114">
                  <c:v>80.98511149172171</c:v>
                </c:pt>
                <c:pt idx="115">
                  <c:v>80.98511149172171</c:v>
                </c:pt>
                <c:pt idx="116">
                  <c:v>80.98511149172171</c:v>
                </c:pt>
                <c:pt idx="117">
                  <c:v>80.98511149172171</c:v>
                </c:pt>
                <c:pt idx="118">
                  <c:v>80.98511149172171</c:v>
                </c:pt>
                <c:pt idx="119">
                  <c:v>80.98511149172171</c:v>
                </c:pt>
                <c:pt idx="120">
                  <c:v>80.98511149172171</c:v>
                </c:pt>
                <c:pt idx="121">
                  <c:v>80.98511149172171</c:v>
                </c:pt>
                <c:pt idx="122">
                  <c:v>80.98511149172171</c:v>
                </c:pt>
                <c:pt idx="123">
                  <c:v>80.98511149172171</c:v>
                </c:pt>
                <c:pt idx="124">
                  <c:v>80.98511149172171</c:v>
                </c:pt>
                <c:pt idx="125">
                  <c:v>80.98511149172171</c:v>
                </c:pt>
                <c:pt idx="126">
                  <c:v>80.98511149172171</c:v>
                </c:pt>
                <c:pt idx="127">
                  <c:v>80.98511149172171</c:v>
                </c:pt>
                <c:pt idx="128">
                  <c:v>80.98511149172171</c:v>
                </c:pt>
                <c:pt idx="129">
                  <c:v>80.98511149172171</c:v>
                </c:pt>
                <c:pt idx="130">
                  <c:v>80.98511149172171</c:v>
                </c:pt>
                <c:pt idx="131">
                  <c:v>80.98511149172171</c:v>
                </c:pt>
                <c:pt idx="132">
                  <c:v>80.98511149172171</c:v>
                </c:pt>
                <c:pt idx="133">
                  <c:v>80.98511149172171</c:v>
                </c:pt>
                <c:pt idx="134">
                  <c:v>80.98511149172171</c:v>
                </c:pt>
                <c:pt idx="135">
                  <c:v>80.98511149172171</c:v>
                </c:pt>
                <c:pt idx="136">
                  <c:v>80.98511149172171</c:v>
                </c:pt>
                <c:pt idx="137">
                  <c:v>80.98511149172171</c:v>
                </c:pt>
                <c:pt idx="138">
                  <c:v>80.98511149172171</c:v>
                </c:pt>
                <c:pt idx="139">
                  <c:v>80.98511149172171</c:v>
                </c:pt>
                <c:pt idx="140">
                  <c:v>80.98511149172171</c:v>
                </c:pt>
                <c:pt idx="141">
                  <c:v>80.98511149172171</c:v>
                </c:pt>
                <c:pt idx="142">
                  <c:v>80.98511149172171</c:v>
                </c:pt>
                <c:pt idx="143">
                  <c:v>80.98511149172171</c:v>
                </c:pt>
                <c:pt idx="144">
                  <c:v>80.98511149172171</c:v>
                </c:pt>
                <c:pt idx="145">
                  <c:v>80.98511149172171</c:v>
                </c:pt>
                <c:pt idx="146">
                  <c:v>80.98511149172171</c:v>
                </c:pt>
                <c:pt idx="147">
                  <c:v>80.98511149172171</c:v>
                </c:pt>
                <c:pt idx="148">
                  <c:v>80.98511149172171</c:v>
                </c:pt>
                <c:pt idx="149">
                  <c:v>80.98511149172171</c:v>
                </c:pt>
                <c:pt idx="150">
                  <c:v>80.98511149172171</c:v>
                </c:pt>
                <c:pt idx="151">
                  <c:v>80.98511149172171</c:v>
                </c:pt>
                <c:pt idx="152">
                  <c:v>80.98511149172171</c:v>
                </c:pt>
                <c:pt idx="153">
                  <c:v>80.98511149172171</c:v>
                </c:pt>
                <c:pt idx="154">
                  <c:v>80.98511149172171</c:v>
                </c:pt>
                <c:pt idx="155">
                  <c:v>80.98511149172171</c:v>
                </c:pt>
                <c:pt idx="156">
                  <c:v>80.98511149172171</c:v>
                </c:pt>
                <c:pt idx="157">
                  <c:v>80.98511149172171</c:v>
                </c:pt>
                <c:pt idx="158">
                  <c:v>80.98511149172171</c:v>
                </c:pt>
                <c:pt idx="159">
                  <c:v>80.98511149172171</c:v>
                </c:pt>
                <c:pt idx="160">
                  <c:v>80.98511149172171</c:v>
                </c:pt>
                <c:pt idx="161">
                  <c:v>80.98511149172171</c:v>
                </c:pt>
                <c:pt idx="162">
                  <c:v>80.98511149172171</c:v>
                </c:pt>
                <c:pt idx="163">
                  <c:v>80.98511149172171</c:v>
                </c:pt>
                <c:pt idx="164">
                  <c:v>80.98511149172171</c:v>
                </c:pt>
                <c:pt idx="165">
                  <c:v>80.98511149172171</c:v>
                </c:pt>
                <c:pt idx="166">
                  <c:v>80.98511149172171</c:v>
                </c:pt>
                <c:pt idx="167">
                  <c:v>80.98511149172171</c:v>
                </c:pt>
                <c:pt idx="168">
                  <c:v>80.98511149172171</c:v>
                </c:pt>
                <c:pt idx="169">
                  <c:v>80.98511149172171</c:v>
                </c:pt>
                <c:pt idx="170">
                  <c:v>80.98511149172171</c:v>
                </c:pt>
                <c:pt idx="171">
                  <c:v>80.98511149172171</c:v>
                </c:pt>
                <c:pt idx="172">
                  <c:v>80.98511149172171</c:v>
                </c:pt>
                <c:pt idx="173">
                  <c:v>80.98511149172171</c:v>
                </c:pt>
                <c:pt idx="174">
                  <c:v>80.98511149172171</c:v>
                </c:pt>
                <c:pt idx="175">
                  <c:v>80.98511149172171</c:v>
                </c:pt>
                <c:pt idx="176">
                  <c:v>80.98511149172171</c:v>
                </c:pt>
                <c:pt idx="177">
                  <c:v>80.98511149172171</c:v>
                </c:pt>
                <c:pt idx="178">
                  <c:v>80.98511149172171</c:v>
                </c:pt>
                <c:pt idx="179">
                  <c:v>80.98511149172171</c:v>
                </c:pt>
                <c:pt idx="180">
                  <c:v>80.98511149172171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44.548221841611614</c:v>
                </c:pt>
                <c:pt idx="1">
                  <c:v>44.548221841611614</c:v>
                </c:pt>
                <c:pt idx="2">
                  <c:v>44.548221841611614</c:v>
                </c:pt>
                <c:pt idx="3">
                  <c:v>44.548221841611614</c:v>
                </c:pt>
                <c:pt idx="4">
                  <c:v>44.548221841611614</c:v>
                </c:pt>
                <c:pt idx="5">
                  <c:v>44.548221841611614</c:v>
                </c:pt>
                <c:pt idx="6">
                  <c:v>44.548221841611614</c:v>
                </c:pt>
                <c:pt idx="7">
                  <c:v>44.548221841611614</c:v>
                </c:pt>
                <c:pt idx="8">
                  <c:v>44.548221841611614</c:v>
                </c:pt>
                <c:pt idx="9">
                  <c:v>44.548221841611614</c:v>
                </c:pt>
                <c:pt idx="10">
                  <c:v>44.548221841611614</c:v>
                </c:pt>
                <c:pt idx="11">
                  <c:v>44.548221841611614</c:v>
                </c:pt>
                <c:pt idx="12">
                  <c:v>44.548221841611614</c:v>
                </c:pt>
                <c:pt idx="13">
                  <c:v>44.548221841611614</c:v>
                </c:pt>
                <c:pt idx="14">
                  <c:v>44.548221841611614</c:v>
                </c:pt>
                <c:pt idx="15">
                  <c:v>44.548221841611614</c:v>
                </c:pt>
                <c:pt idx="16">
                  <c:v>44.548221841611614</c:v>
                </c:pt>
                <c:pt idx="17">
                  <c:v>44.548221841611614</c:v>
                </c:pt>
                <c:pt idx="18">
                  <c:v>44.548221841611614</c:v>
                </c:pt>
                <c:pt idx="19">
                  <c:v>44.548221841611614</c:v>
                </c:pt>
                <c:pt idx="20">
                  <c:v>44.548221841611614</c:v>
                </c:pt>
                <c:pt idx="21">
                  <c:v>44.548221841611614</c:v>
                </c:pt>
                <c:pt idx="22">
                  <c:v>44.548221841611614</c:v>
                </c:pt>
                <c:pt idx="23">
                  <c:v>44.548221841611614</c:v>
                </c:pt>
                <c:pt idx="24">
                  <c:v>44.548221841611614</c:v>
                </c:pt>
                <c:pt idx="25">
                  <c:v>44.548221841611614</c:v>
                </c:pt>
                <c:pt idx="26">
                  <c:v>44.548221841611614</c:v>
                </c:pt>
                <c:pt idx="27">
                  <c:v>44.548221841611614</c:v>
                </c:pt>
                <c:pt idx="28">
                  <c:v>44.548221841611614</c:v>
                </c:pt>
                <c:pt idx="29">
                  <c:v>44.548221841611614</c:v>
                </c:pt>
                <c:pt idx="30">
                  <c:v>44.548221841611614</c:v>
                </c:pt>
                <c:pt idx="31">
                  <c:v>44.548221841611614</c:v>
                </c:pt>
                <c:pt idx="32">
                  <c:v>44.548221841611614</c:v>
                </c:pt>
                <c:pt idx="33">
                  <c:v>44.548221841611614</c:v>
                </c:pt>
                <c:pt idx="34">
                  <c:v>44.548221841611614</c:v>
                </c:pt>
                <c:pt idx="35">
                  <c:v>44.548221841611614</c:v>
                </c:pt>
                <c:pt idx="36">
                  <c:v>44.548221841611614</c:v>
                </c:pt>
                <c:pt idx="37">
                  <c:v>44.548221841611614</c:v>
                </c:pt>
                <c:pt idx="38">
                  <c:v>44.548221841611614</c:v>
                </c:pt>
                <c:pt idx="39">
                  <c:v>44.548221841611614</c:v>
                </c:pt>
                <c:pt idx="40">
                  <c:v>44.548221841611614</c:v>
                </c:pt>
                <c:pt idx="41">
                  <c:v>44.548221841611614</c:v>
                </c:pt>
                <c:pt idx="42">
                  <c:v>44.548221841611614</c:v>
                </c:pt>
                <c:pt idx="43">
                  <c:v>44.548221841611614</c:v>
                </c:pt>
                <c:pt idx="44">
                  <c:v>44.548221841611614</c:v>
                </c:pt>
                <c:pt idx="45">
                  <c:v>44.548221841611614</c:v>
                </c:pt>
                <c:pt idx="46">
                  <c:v>44.548221841611614</c:v>
                </c:pt>
                <c:pt idx="47">
                  <c:v>44.548221841611614</c:v>
                </c:pt>
                <c:pt idx="48">
                  <c:v>44.548221841611614</c:v>
                </c:pt>
                <c:pt idx="49">
                  <c:v>44.548221841611614</c:v>
                </c:pt>
                <c:pt idx="50">
                  <c:v>44.548221841611614</c:v>
                </c:pt>
                <c:pt idx="51">
                  <c:v>44.548221841611614</c:v>
                </c:pt>
                <c:pt idx="52">
                  <c:v>44.548221841611614</c:v>
                </c:pt>
                <c:pt idx="53">
                  <c:v>44.548221841611614</c:v>
                </c:pt>
                <c:pt idx="54">
                  <c:v>44.548221841611614</c:v>
                </c:pt>
                <c:pt idx="55">
                  <c:v>44.548221841611614</c:v>
                </c:pt>
                <c:pt idx="56">
                  <c:v>44.548221841611614</c:v>
                </c:pt>
                <c:pt idx="57">
                  <c:v>44.548221841611614</c:v>
                </c:pt>
                <c:pt idx="58">
                  <c:v>44.548221841611614</c:v>
                </c:pt>
                <c:pt idx="59">
                  <c:v>44.548221841611614</c:v>
                </c:pt>
                <c:pt idx="60">
                  <c:v>44.548221841611614</c:v>
                </c:pt>
                <c:pt idx="61">
                  <c:v>44.548221841611614</c:v>
                </c:pt>
                <c:pt idx="62">
                  <c:v>44.548221841611614</c:v>
                </c:pt>
                <c:pt idx="63">
                  <c:v>44.548221841611614</c:v>
                </c:pt>
                <c:pt idx="64">
                  <c:v>44.548221841611614</c:v>
                </c:pt>
                <c:pt idx="65">
                  <c:v>44.548221841611614</c:v>
                </c:pt>
                <c:pt idx="66">
                  <c:v>44.548221841611614</c:v>
                </c:pt>
                <c:pt idx="67">
                  <c:v>44.548221841611614</c:v>
                </c:pt>
                <c:pt idx="68">
                  <c:v>44.548221841611614</c:v>
                </c:pt>
                <c:pt idx="69">
                  <c:v>44.548221841611614</c:v>
                </c:pt>
                <c:pt idx="70">
                  <c:v>44.548221841611614</c:v>
                </c:pt>
                <c:pt idx="71">
                  <c:v>44.548221841611614</c:v>
                </c:pt>
                <c:pt idx="72">
                  <c:v>44.548221841611614</c:v>
                </c:pt>
                <c:pt idx="73">
                  <c:v>44.548221841611614</c:v>
                </c:pt>
                <c:pt idx="74">
                  <c:v>44.548221841611614</c:v>
                </c:pt>
                <c:pt idx="75">
                  <c:v>44.548221841611614</c:v>
                </c:pt>
                <c:pt idx="76">
                  <c:v>44.548221841611614</c:v>
                </c:pt>
                <c:pt idx="77">
                  <c:v>44.548221841611614</c:v>
                </c:pt>
                <c:pt idx="78">
                  <c:v>44.548221841611614</c:v>
                </c:pt>
                <c:pt idx="79">
                  <c:v>44.548221841611614</c:v>
                </c:pt>
                <c:pt idx="80">
                  <c:v>44.548221841611614</c:v>
                </c:pt>
                <c:pt idx="81">
                  <c:v>44.548221841611614</c:v>
                </c:pt>
                <c:pt idx="82">
                  <c:v>44.548221841611614</c:v>
                </c:pt>
                <c:pt idx="83">
                  <c:v>44.548221841611614</c:v>
                </c:pt>
                <c:pt idx="84">
                  <c:v>44.548221841611614</c:v>
                </c:pt>
                <c:pt idx="85">
                  <c:v>44.548221841611614</c:v>
                </c:pt>
                <c:pt idx="86">
                  <c:v>44.548221841611614</c:v>
                </c:pt>
                <c:pt idx="87">
                  <c:v>44.548221841611614</c:v>
                </c:pt>
                <c:pt idx="88">
                  <c:v>44.548221841611614</c:v>
                </c:pt>
                <c:pt idx="89">
                  <c:v>44.548221841611614</c:v>
                </c:pt>
                <c:pt idx="90">
                  <c:v>44.548221841611614</c:v>
                </c:pt>
                <c:pt idx="91">
                  <c:v>44.548221841611614</c:v>
                </c:pt>
                <c:pt idx="92">
                  <c:v>44.548221841611614</c:v>
                </c:pt>
                <c:pt idx="93">
                  <c:v>44.548221841611614</c:v>
                </c:pt>
                <c:pt idx="94">
                  <c:v>44.548221841611614</c:v>
                </c:pt>
                <c:pt idx="95">
                  <c:v>44.548221841611614</c:v>
                </c:pt>
                <c:pt idx="96">
                  <c:v>44.548221841611614</c:v>
                </c:pt>
                <c:pt idx="97">
                  <c:v>44.548221841611614</c:v>
                </c:pt>
                <c:pt idx="98">
                  <c:v>44.548221841611614</c:v>
                </c:pt>
                <c:pt idx="99">
                  <c:v>44.548221841611614</c:v>
                </c:pt>
                <c:pt idx="100">
                  <c:v>44.548221841611614</c:v>
                </c:pt>
                <c:pt idx="101">
                  <c:v>44.548221841611614</c:v>
                </c:pt>
                <c:pt idx="102">
                  <c:v>44.548221841611614</c:v>
                </c:pt>
                <c:pt idx="103">
                  <c:v>44.548221841611614</c:v>
                </c:pt>
                <c:pt idx="104">
                  <c:v>44.548221841611614</c:v>
                </c:pt>
                <c:pt idx="105">
                  <c:v>44.548221841611614</c:v>
                </c:pt>
                <c:pt idx="106">
                  <c:v>44.548221841611614</c:v>
                </c:pt>
                <c:pt idx="107">
                  <c:v>44.548221841611614</c:v>
                </c:pt>
                <c:pt idx="108">
                  <c:v>44.548221841611614</c:v>
                </c:pt>
                <c:pt idx="109">
                  <c:v>44.548221841611614</c:v>
                </c:pt>
                <c:pt idx="110">
                  <c:v>44.548221841611614</c:v>
                </c:pt>
                <c:pt idx="111">
                  <c:v>44.548221841611614</c:v>
                </c:pt>
                <c:pt idx="112">
                  <c:v>44.548221841611614</c:v>
                </c:pt>
                <c:pt idx="113">
                  <c:v>44.548221841611614</c:v>
                </c:pt>
                <c:pt idx="114">
                  <c:v>44.548221841611614</c:v>
                </c:pt>
                <c:pt idx="115">
                  <c:v>44.548221841611614</c:v>
                </c:pt>
                <c:pt idx="116">
                  <c:v>44.548221841611614</c:v>
                </c:pt>
                <c:pt idx="117">
                  <c:v>44.548221841611614</c:v>
                </c:pt>
                <c:pt idx="118">
                  <c:v>44.548221841611614</c:v>
                </c:pt>
                <c:pt idx="119">
                  <c:v>44.548221841611614</c:v>
                </c:pt>
                <c:pt idx="120">
                  <c:v>44.548221841611614</c:v>
                </c:pt>
                <c:pt idx="121">
                  <c:v>44.548221841611614</c:v>
                </c:pt>
                <c:pt idx="122">
                  <c:v>44.548221841611614</c:v>
                </c:pt>
                <c:pt idx="123">
                  <c:v>44.548221841611614</c:v>
                </c:pt>
                <c:pt idx="124">
                  <c:v>44.548221841611614</c:v>
                </c:pt>
                <c:pt idx="125">
                  <c:v>44.548221841611614</c:v>
                </c:pt>
                <c:pt idx="126">
                  <c:v>44.548221841611614</c:v>
                </c:pt>
                <c:pt idx="127">
                  <c:v>44.548221841611614</c:v>
                </c:pt>
                <c:pt idx="128">
                  <c:v>44.548221841611614</c:v>
                </c:pt>
                <c:pt idx="129">
                  <c:v>44.548221841611614</c:v>
                </c:pt>
                <c:pt idx="130">
                  <c:v>44.548221841611614</c:v>
                </c:pt>
                <c:pt idx="131">
                  <c:v>44.548221841611614</c:v>
                </c:pt>
                <c:pt idx="132">
                  <c:v>44.548221841611614</c:v>
                </c:pt>
                <c:pt idx="133">
                  <c:v>44.548221841611614</c:v>
                </c:pt>
                <c:pt idx="134">
                  <c:v>44.548221841611614</c:v>
                </c:pt>
                <c:pt idx="135">
                  <c:v>44.548221841611614</c:v>
                </c:pt>
                <c:pt idx="136">
                  <c:v>44.548221841611614</c:v>
                </c:pt>
                <c:pt idx="137">
                  <c:v>44.548221841611614</c:v>
                </c:pt>
                <c:pt idx="138">
                  <c:v>44.548221841611614</c:v>
                </c:pt>
                <c:pt idx="139">
                  <c:v>44.548221841611614</c:v>
                </c:pt>
                <c:pt idx="140">
                  <c:v>44.548221841611614</c:v>
                </c:pt>
                <c:pt idx="141">
                  <c:v>44.548221841611614</c:v>
                </c:pt>
                <c:pt idx="142">
                  <c:v>44.548221841611614</c:v>
                </c:pt>
                <c:pt idx="143">
                  <c:v>44.548221841611614</c:v>
                </c:pt>
                <c:pt idx="144">
                  <c:v>44.548221841611614</c:v>
                </c:pt>
                <c:pt idx="145">
                  <c:v>44.548221841611614</c:v>
                </c:pt>
                <c:pt idx="146">
                  <c:v>44.548221841611614</c:v>
                </c:pt>
                <c:pt idx="147">
                  <c:v>44.548221841611614</c:v>
                </c:pt>
                <c:pt idx="148">
                  <c:v>44.548221841611614</c:v>
                </c:pt>
                <c:pt idx="149">
                  <c:v>44.548221841611614</c:v>
                </c:pt>
                <c:pt idx="150">
                  <c:v>44.548221841611614</c:v>
                </c:pt>
                <c:pt idx="151">
                  <c:v>44.548221841611614</c:v>
                </c:pt>
                <c:pt idx="152">
                  <c:v>44.548221841611614</c:v>
                </c:pt>
                <c:pt idx="153">
                  <c:v>44.548221841611614</c:v>
                </c:pt>
                <c:pt idx="154">
                  <c:v>44.548221841611614</c:v>
                </c:pt>
                <c:pt idx="155">
                  <c:v>44.548221841611614</c:v>
                </c:pt>
                <c:pt idx="156">
                  <c:v>44.548221841611614</c:v>
                </c:pt>
                <c:pt idx="157">
                  <c:v>44.548221841611614</c:v>
                </c:pt>
                <c:pt idx="158">
                  <c:v>44.548221841611614</c:v>
                </c:pt>
                <c:pt idx="159">
                  <c:v>44.548221841611614</c:v>
                </c:pt>
                <c:pt idx="160">
                  <c:v>44.548221841611614</c:v>
                </c:pt>
                <c:pt idx="161">
                  <c:v>44.548221841611614</c:v>
                </c:pt>
                <c:pt idx="162">
                  <c:v>44.548221841611614</c:v>
                </c:pt>
                <c:pt idx="163">
                  <c:v>44.548221841611614</c:v>
                </c:pt>
                <c:pt idx="164">
                  <c:v>44.548221841611614</c:v>
                </c:pt>
                <c:pt idx="165">
                  <c:v>44.548221841611614</c:v>
                </c:pt>
                <c:pt idx="166">
                  <c:v>44.548221841611614</c:v>
                </c:pt>
                <c:pt idx="167">
                  <c:v>44.548221841611614</c:v>
                </c:pt>
                <c:pt idx="168">
                  <c:v>44.548221841611614</c:v>
                </c:pt>
                <c:pt idx="169">
                  <c:v>44.548221841611614</c:v>
                </c:pt>
                <c:pt idx="170">
                  <c:v>44.548221841611614</c:v>
                </c:pt>
                <c:pt idx="171">
                  <c:v>44.548221841611614</c:v>
                </c:pt>
                <c:pt idx="172">
                  <c:v>44.548221841611614</c:v>
                </c:pt>
                <c:pt idx="173">
                  <c:v>44.548221841611614</c:v>
                </c:pt>
                <c:pt idx="174">
                  <c:v>44.548221841611614</c:v>
                </c:pt>
                <c:pt idx="175">
                  <c:v>44.548221841611614</c:v>
                </c:pt>
                <c:pt idx="176">
                  <c:v>44.548221841611614</c:v>
                </c:pt>
                <c:pt idx="177">
                  <c:v>44.548221841611614</c:v>
                </c:pt>
                <c:pt idx="178">
                  <c:v>44.548221841611614</c:v>
                </c:pt>
                <c:pt idx="179">
                  <c:v>44.548221841611614</c:v>
                </c:pt>
                <c:pt idx="180">
                  <c:v>44.548221841611614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  <c:pt idx="169">
                  <c:v>4500</c:v>
                </c:pt>
                <c:pt idx="170">
                  <c:v>4000</c:v>
                </c:pt>
                <c:pt idx="171">
                  <c:v>3200</c:v>
                </c:pt>
                <c:pt idx="172">
                  <c:v>3900</c:v>
                </c:pt>
                <c:pt idx="173">
                  <c:v>2600</c:v>
                </c:pt>
                <c:pt idx="174">
                  <c:v>1800</c:v>
                </c:pt>
                <c:pt idx="175">
                  <c:v>1400</c:v>
                </c:pt>
                <c:pt idx="176">
                  <c:v>1100</c:v>
                </c:pt>
                <c:pt idx="177">
                  <c:v>1400</c:v>
                </c:pt>
                <c:pt idx="178">
                  <c:v>1900</c:v>
                </c:pt>
                <c:pt idx="179">
                  <c:v>2100</c:v>
                </c:pt>
                <c:pt idx="18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3577.2222222222222</c:v>
                </c:pt>
                <c:pt idx="1">
                  <c:v>3577.2222222222222</c:v>
                </c:pt>
                <c:pt idx="2">
                  <c:v>3577.2222222222222</c:v>
                </c:pt>
                <c:pt idx="3">
                  <c:v>3577.2222222222222</c:v>
                </c:pt>
                <c:pt idx="4">
                  <c:v>3577.2222222222222</c:v>
                </c:pt>
                <c:pt idx="5">
                  <c:v>3577.2222222222222</c:v>
                </c:pt>
                <c:pt idx="6">
                  <c:v>3577.2222222222222</c:v>
                </c:pt>
                <c:pt idx="7">
                  <c:v>3577.2222222222222</c:v>
                </c:pt>
                <c:pt idx="8">
                  <c:v>3577.2222222222222</c:v>
                </c:pt>
                <c:pt idx="9">
                  <c:v>3577.2222222222222</c:v>
                </c:pt>
                <c:pt idx="10">
                  <c:v>3577.2222222222222</c:v>
                </c:pt>
                <c:pt idx="11">
                  <c:v>3577.2222222222222</c:v>
                </c:pt>
                <c:pt idx="12">
                  <c:v>3577.2222222222222</c:v>
                </c:pt>
                <c:pt idx="13">
                  <c:v>3577.2222222222222</c:v>
                </c:pt>
                <c:pt idx="14">
                  <c:v>3577.2222222222222</c:v>
                </c:pt>
                <c:pt idx="15">
                  <c:v>3577.2222222222222</c:v>
                </c:pt>
                <c:pt idx="16">
                  <c:v>3577.2222222222222</c:v>
                </c:pt>
                <c:pt idx="17">
                  <c:v>3577.2222222222222</c:v>
                </c:pt>
                <c:pt idx="18">
                  <c:v>3577.2222222222222</c:v>
                </c:pt>
                <c:pt idx="19">
                  <c:v>3577.2222222222222</c:v>
                </c:pt>
                <c:pt idx="20">
                  <c:v>3577.2222222222222</c:v>
                </c:pt>
                <c:pt idx="21">
                  <c:v>3577.2222222222222</c:v>
                </c:pt>
                <c:pt idx="22">
                  <c:v>3577.2222222222222</c:v>
                </c:pt>
                <c:pt idx="23">
                  <c:v>3577.2222222222222</c:v>
                </c:pt>
                <c:pt idx="24">
                  <c:v>3577.2222222222222</c:v>
                </c:pt>
                <c:pt idx="25">
                  <c:v>3577.2222222222222</c:v>
                </c:pt>
                <c:pt idx="26">
                  <c:v>3577.2222222222222</c:v>
                </c:pt>
                <c:pt idx="27">
                  <c:v>3577.2222222222222</c:v>
                </c:pt>
                <c:pt idx="28">
                  <c:v>3577.2222222222222</c:v>
                </c:pt>
                <c:pt idx="29">
                  <c:v>3577.2222222222222</c:v>
                </c:pt>
                <c:pt idx="30">
                  <c:v>3577.2222222222222</c:v>
                </c:pt>
                <c:pt idx="31">
                  <c:v>3577.2222222222222</c:v>
                </c:pt>
                <c:pt idx="32">
                  <c:v>3577.2222222222222</c:v>
                </c:pt>
                <c:pt idx="33">
                  <c:v>3577.2222222222222</c:v>
                </c:pt>
                <c:pt idx="34">
                  <c:v>3577.2222222222222</c:v>
                </c:pt>
                <c:pt idx="35">
                  <c:v>3577.2222222222222</c:v>
                </c:pt>
                <c:pt idx="36">
                  <c:v>3577.2222222222222</c:v>
                </c:pt>
                <c:pt idx="37">
                  <c:v>3577.2222222222222</c:v>
                </c:pt>
                <c:pt idx="38">
                  <c:v>3577.2222222222222</c:v>
                </c:pt>
                <c:pt idx="39">
                  <c:v>3577.2222222222222</c:v>
                </c:pt>
                <c:pt idx="40">
                  <c:v>3577.2222222222222</c:v>
                </c:pt>
                <c:pt idx="41">
                  <c:v>3577.2222222222222</c:v>
                </c:pt>
                <c:pt idx="42">
                  <c:v>3577.2222222222222</c:v>
                </c:pt>
                <c:pt idx="43">
                  <c:v>3577.2222222222222</c:v>
                </c:pt>
                <c:pt idx="44">
                  <c:v>3577.2222222222222</c:v>
                </c:pt>
                <c:pt idx="45">
                  <c:v>3577.2222222222222</c:v>
                </c:pt>
                <c:pt idx="46">
                  <c:v>3577.2222222222222</c:v>
                </c:pt>
                <c:pt idx="47">
                  <c:v>3577.2222222222222</c:v>
                </c:pt>
                <c:pt idx="48">
                  <c:v>3577.2222222222222</c:v>
                </c:pt>
                <c:pt idx="49">
                  <c:v>3577.2222222222222</c:v>
                </c:pt>
                <c:pt idx="50">
                  <c:v>3577.2222222222222</c:v>
                </c:pt>
                <c:pt idx="51">
                  <c:v>3577.2222222222222</c:v>
                </c:pt>
                <c:pt idx="52">
                  <c:v>3577.2222222222222</c:v>
                </c:pt>
                <c:pt idx="53">
                  <c:v>3577.2222222222222</c:v>
                </c:pt>
                <c:pt idx="54">
                  <c:v>3577.2222222222222</c:v>
                </c:pt>
                <c:pt idx="55">
                  <c:v>3577.2222222222222</c:v>
                </c:pt>
                <c:pt idx="56">
                  <c:v>3577.2222222222222</c:v>
                </c:pt>
                <c:pt idx="57">
                  <c:v>3577.2222222222222</c:v>
                </c:pt>
                <c:pt idx="58">
                  <c:v>3577.2222222222222</c:v>
                </c:pt>
                <c:pt idx="59">
                  <c:v>3577.2222222222222</c:v>
                </c:pt>
                <c:pt idx="60">
                  <c:v>3577.2222222222222</c:v>
                </c:pt>
                <c:pt idx="61">
                  <c:v>3577.2222222222222</c:v>
                </c:pt>
                <c:pt idx="62">
                  <c:v>3577.2222222222222</c:v>
                </c:pt>
                <c:pt idx="63">
                  <c:v>3577.2222222222222</c:v>
                </c:pt>
                <c:pt idx="64">
                  <c:v>3577.2222222222222</c:v>
                </c:pt>
                <c:pt idx="65">
                  <c:v>3577.2222222222222</c:v>
                </c:pt>
                <c:pt idx="66">
                  <c:v>3577.2222222222222</c:v>
                </c:pt>
                <c:pt idx="67">
                  <c:v>3577.2222222222222</c:v>
                </c:pt>
                <c:pt idx="68">
                  <c:v>3577.2222222222222</c:v>
                </c:pt>
                <c:pt idx="69">
                  <c:v>3577.2222222222222</c:v>
                </c:pt>
                <c:pt idx="70">
                  <c:v>3577.2222222222222</c:v>
                </c:pt>
                <c:pt idx="71">
                  <c:v>3577.2222222222222</c:v>
                </c:pt>
                <c:pt idx="72">
                  <c:v>3577.2222222222222</c:v>
                </c:pt>
                <c:pt idx="73">
                  <c:v>3577.2222222222222</c:v>
                </c:pt>
                <c:pt idx="74">
                  <c:v>3577.2222222222222</c:v>
                </c:pt>
                <c:pt idx="75">
                  <c:v>3577.2222222222222</c:v>
                </c:pt>
                <c:pt idx="76">
                  <c:v>3577.2222222222222</c:v>
                </c:pt>
                <c:pt idx="77">
                  <c:v>3577.2222222222222</c:v>
                </c:pt>
                <c:pt idx="78">
                  <c:v>3577.2222222222222</c:v>
                </c:pt>
                <c:pt idx="79">
                  <c:v>3577.2222222222222</c:v>
                </c:pt>
                <c:pt idx="80">
                  <c:v>3577.2222222222222</c:v>
                </c:pt>
                <c:pt idx="81">
                  <c:v>3577.2222222222222</c:v>
                </c:pt>
                <c:pt idx="82">
                  <c:v>3577.2222222222222</c:v>
                </c:pt>
                <c:pt idx="83">
                  <c:v>3577.2222222222222</c:v>
                </c:pt>
                <c:pt idx="84">
                  <c:v>3577.2222222222222</c:v>
                </c:pt>
                <c:pt idx="85">
                  <c:v>3577.2222222222222</c:v>
                </c:pt>
                <c:pt idx="86">
                  <c:v>3577.2222222222222</c:v>
                </c:pt>
                <c:pt idx="87">
                  <c:v>3577.2222222222222</c:v>
                </c:pt>
                <c:pt idx="88">
                  <c:v>3577.2222222222222</c:v>
                </c:pt>
                <c:pt idx="89">
                  <c:v>3577.2222222222222</c:v>
                </c:pt>
                <c:pt idx="90">
                  <c:v>3577.2222222222222</c:v>
                </c:pt>
                <c:pt idx="91">
                  <c:v>3577.2222222222222</c:v>
                </c:pt>
                <c:pt idx="92">
                  <c:v>3577.2222222222222</c:v>
                </c:pt>
                <c:pt idx="93">
                  <c:v>3577.2222222222222</c:v>
                </c:pt>
                <c:pt idx="94">
                  <c:v>3577.2222222222222</c:v>
                </c:pt>
                <c:pt idx="95">
                  <c:v>3577.2222222222222</c:v>
                </c:pt>
                <c:pt idx="96">
                  <c:v>3577.2222222222222</c:v>
                </c:pt>
                <c:pt idx="97">
                  <c:v>3577.2222222222222</c:v>
                </c:pt>
                <c:pt idx="98">
                  <c:v>3577.2222222222222</c:v>
                </c:pt>
                <c:pt idx="99">
                  <c:v>3577.2222222222222</c:v>
                </c:pt>
                <c:pt idx="100">
                  <c:v>3577.2222222222222</c:v>
                </c:pt>
                <c:pt idx="101">
                  <c:v>3577.2222222222222</c:v>
                </c:pt>
                <c:pt idx="102">
                  <c:v>3577.2222222222222</c:v>
                </c:pt>
                <c:pt idx="103">
                  <c:v>3577.2222222222222</c:v>
                </c:pt>
                <c:pt idx="104">
                  <c:v>3577.2222222222222</c:v>
                </c:pt>
                <c:pt idx="105">
                  <c:v>3577.2222222222222</c:v>
                </c:pt>
                <c:pt idx="106">
                  <c:v>3577.2222222222222</c:v>
                </c:pt>
                <c:pt idx="107">
                  <c:v>3577.2222222222222</c:v>
                </c:pt>
                <c:pt idx="108">
                  <c:v>3577.2222222222222</c:v>
                </c:pt>
                <c:pt idx="109">
                  <c:v>3577.2222222222222</c:v>
                </c:pt>
                <c:pt idx="110">
                  <c:v>3577.2222222222222</c:v>
                </c:pt>
                <c:pt idx="111">
                  <c:v>3577.2222222222222</c:v>
                </c:pt>
                <c:pt idx="112">
                  <c:v>3577.2222222222222</c:v>
                </c:pt>
                <c:pt idx="113">
                  <c:v>3577.2222222222222</c:v>
                </c:pt>
                <c:pt idx="114">
                  <c:v>3577.2222222222222</c:v>
                </c:pt>
                <c:pt idx="115">
                  <c:v>3577.2222222222222</c:v>
                </c:pt>
                <c:pt idx="116">
                  <c:v>3577.2222222222222</c:v>
                </c:pt>
                <c:pt idx="117">
                  <c:v>3577.2222222222222</c:v>
                </c:pt>
                <c:pt idx="118">
                  <c:v>3577.2222222222222</c:v>
                </c:pt>
                <c:pt idx="119">
                  <c:v>3577.2222222222222</c:v>
                </c:pt>
                <c:pt idx="120">
                  <c:v>3577.2222222222222</c:v>
                </c:pt>
                <c:pt idx="121">
                  <c:v>3577.2222222222222</c:v>
                </c:pt>
                <c:pt idx="122">
                  <c:v>3577.2222222222222</c:v>
                </c:pt>
                <c:pt idx="123">
                  <c:v>3577.2222222222222</c:v>
                </c:pt>
                <c:pt idx="124">
                  <c:v>3577.2222222222222</c:v>
                </c:pt>
                <c:pt idx="125">
                  <c:v>3577.2222222222222</c:v>
                </c:pt>
                <c:pt idx="126">
                  <c:v>3577.2222222222222</c:v>
                </c:pt>
                <c:pt idx="127">
                  <c:v>3577.2222222222222</c:v>
                </c:pt>
                <c:pt idx="128">
                  <c:v>3577.2222222222222</c:v>
                </c:pt>
                <c:pt idx="129">
                  <c:v>3577.2222222222222</c:v>
                </c:pt>
                <c:pt idx="130">
                  <c:v>3577.2222222222222</c:v>
                </c:pt>
                <c:pt idx="131">
                  <c:v>3577.2222222222222</c:v>
                </c:pt>
                <c:pt idx="132">
                  <c:v>3577.2222222222222</c:v>
                </c:pt>
                <c:pt idx="133">
                  <c:v>3577.2222222222222</c:v>
                </c:pt>
                <c:pt idx="134">
                  <c:v>3577.2222222222222</c:v>
                </c:pt>
                <c:pt idx="135">
                  <c:v>3577.2222222222222</c:v>
                </c:pt>
                <c:pt idx="136">
                  <c:v>3577.2222222222222</c:v>
                </c:pt>
                <c:pt idx="137">
                  <c:v>3577.2222222222222</c:v>
                </c:pt>
                <c:pt idx="138">
                  <c:v>3577.2222222222222</c:v>
                </c:pt>
                <c:pt idx="139">
                  <c:v>3577.2222222222222</c:v>
                </c:pt>
                <c:pt idx="140">
                  <c:v>3577.2222222222222</c:v>
                </c:pt>
                <c:pt idx="141">
                  <c:v>3577.2222222222222</c:v>
                </c:pt>
                <c:pt idx="142">
                  <c:v>3577.2222222222222</c:v>
                </c:pt>
                <c:pt idx="143">
                  <c:v>3577.2222222222222</c:v>
                </c:pt>
                <c:pt idx="144">
                  <c:v>3577.2222222222222</c:v>
                </c:pt>
                <c:pt idx="145">
                  <c:v>3577.2222222222222</c:v>
                </c:pt>
                <c:pt idx="146">
                  <c:v>3577.2222222222222</c:v>
                </c:pt>
                <c:pt idx="147">
                  <c:v>3577.2222222222222</c:v>
                </c:pt>
                <c:pt idx="148">
                  <c:v>3577.2222222222222</c:v>
                </c:pt>
                <c:pt idx="149">
                  <c:v>3577.2222222222222</c:v>
                </c:pt>
                <c:pt idx="150">
                  <c:v>3577.2222222222222</c:v>
                </c:pt>
                <c:pt idx="151">
                  <c:v>3577.2222222222222</c:v>
                </c:pt>
                <c:pt idx="152">
                  <c:v>3577.2222222222222</c:v>
                </c:pt>
                <c:pt idx="153">
                  <c:v>3577.2222222222222</c:v>
                </c:pt>
                <c:pt idx="154">
                  <c:v>3577.2222222222222</c:v>
                </c:pt>
                <c:pt idx="155">
                  <c:v>3577.2222222222222</c:v>
                </c:pt>
                <c:pt idx="156">
                  <c:v>3577.2222222222222</c:v>
                </c:pt>
                <c:pt idx="157">
                  <c:v>3577.2222222222222</c:v>
                </c:pt>
                <c:pt idx="158">
                  <c:v>3577.2222222222222</c:v>
                </c:pt>
                <c:pt idx="159">
                  <c:v>3577.2222222222222</c:v>
                </c:pt>
                <c:pt idx="160">
                  <c:v>3577.2222222222222</c:v>
                </c:pt>
                <c:pt idx="161">
                  <c:v>3577.2222222222222</c:v>
                </c:pt>
                <c:pt idx="162">
                  <c:v>3577.2222222222222</c:v>
                </c:pt>
                <c:pt idx="163">
                  <c:v>3577.2222222222222</c:v>
                </c:pt>
                <c:pt idx="164">
                  <c:v>3577.2222222222222</c:v>
                </c:pt>
                <c:pt idx="165">
                  <c:v>3577.2222222222222</c:v>
                </c:pt>
                <c:pt idx="166">
                  <c:v>3577.2222222222222</c:v>
                </c:pt>
                <c:pt idx="167">
                  <c:v>3577.2222222222222</c:v>
                </c:pt>
                <c:pt idx="168">
                  <c:v>3577.2222222222222</c:v>
                </c:pt>
                <c:pt idx="169">
                  <c:v>3577.2222222222222</c:v>
                </c:pt>
                <c:pt idx="170">
                  <c:v>3577.2222222222222</c:v>
                </c:pt>
                <c:pt idx="171">
                  <c:v>3577.2222222222222</c:v>
                </c:pt>
                <c:pt idx="172">
                  <c:v>3577.2222222222222</c:v>
                </c:pt>
                <c:pt idx="173">
                  <c:v>3577.2222222222222</c:v>
                </c:pt>
                <c:pt idx="174">
                  <c:v>3577.2222222222222</c:v>
                </c:pt>
                <c:pt idx="175">
                  <c:v>3577.2222222222222</c:v>
                </c:pt>
                <c:pt idx="176">
                  <c:v>3577.2222222222222</c:v>
                </c:pt>
                <c:pt idx="177">
                  <c:v>3577.2222222222222</c:v>
                </c:pt>
                <c:pt idx="178">
                  <c:v>3577.2222222222222</c:v>
                </c:pt>
                <c:pt idx="179">
                  <c:v>3577.2222222222222</c:v>
                </c:pt>
                <c:pt idx="180">
                  <c:v>3577.2222222222222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5636.1265941907786</c:v>
                </c:pt>
                <c:pt idx="1">
                  <c:v>5636.1265941907786</c:v>
                </c:pt>
                <c:pt idx="2">
                  <c:v>5636.1265941907786</c:v>
                </c:pt>
                <c:pt idx="3">
                  <c:v>5636.1265941907786</c:v>
                </c:pt>
                <c:pt idx="4">
                  <c:v>5636.1265941907786</c:v>
                </c:pt>
                <c:pt idx="5">
                  <c:v>5636.1265941907786</c:v>
                </c:pt>
                <c:pt idx="6">
                  <c:v>5636.1265941907786</c:v>
                </c:pt>
                <c:pt idx="7">
                  <c:v>5636.1265941907786</c:v>
                </c:pt>
                <c:pt idx="8">
                  <c:v>5636.1265941907786</c:v>
                </c:pt>
                <c:pt idx="9">
                  <c:v>5636.1265941907786</c:v>
                </c:pt>
                <c:pt idx="10">
                  <c:v>5636.1265941907786</c:v>
                </c:pt>
                <c:pt idx="11">
                  <c:v>5636.1265941907786</c:v>
                </c:pt>
                <c:pt idx="12">
                  <c:v>5636.1265941907786</c:v>
                </c:pt>
                <c:pt idx="13">
                  <c:v>5636.1265941907786</c:v>
                </c:pt>
                <c:pt idx="14">
                  <c:v>5636.1265941907786</c:v>
                </c:pt>
                <c:pt idx="15">
                  <c:v>5636.1265941907786</c:v>
                </c:pt>
                <c:pt idx="16">
                  <c:v>5636.1265941907786</c:v>
                </c:pt>
                <c:pt idx="17">
                  <c:v>5636.1265941907786</c:v>
                </c:pt>
                <c:pt idx="18">
                  <c:v>5636.1265941907786</c:v>
                </c:pt>
                <c:pt idx="19">
                  <c:v>5636.1265941907786</c:v>
                </c:pt>
                <c:pt idx="20">
                  <c:v>5636.1265941907786</c:v>
                </c:pt>
                <c:pt idx="21">
                  <c:v>5636.1265941907786</c:v>
                </c:pt>
                <c:pt idx="22">
                  <c:v>5636.1265941907786</c:v>
                </c:pt>
                <c:pt idx="23">
                  <c:v>5636.1265941907786</c:v>
                </c:pt>
                <c:pt idx="24">
                  <c:v>5636.1265941907786</c:v>
                </c:pt>
                <c:pt idx="25">
                  <c:v>5636.1265941907786</c:v>
                </c:pt>
                <c:pt idx="26">
                  <c:v>5636.1265941907786</c:v>
                </c:pt>
                <c:pt idx="27">
                  <c:v>5636.1265941907786</c:v>
                </c:pt>
                <c:pt idx="28">
                  <c:v>5636.1265941907786</c:v>
                </c:pt>
                <c:pt idx="29">
                  <c:v>5636.1265941907786</c:v>
                </c:pt>
                <c:pt idx="30">
                  <c:v>5636.1265941907786</c:v>
                </c:pt>
                <c:pt idx="31">
                  <c:v>5636.1265941907786</c:v>
                </c:pt>
                <c:pt idx="32">
                  <c:v>5636.1265941907786</c:v>
                </c:pt>
                <c:pt idx="33">
                  <c:v>5636.1265941907786</c:v>
                </c:pt>
                <c:pt idx="34">
                  <c:v>5636.1265941907786</c:v>
                </c:pt>
                <c:pt idx="35">
                  <c:v>5636.1265941907786</c:v>
                </c:pt>
                <c:pt idx="36">
                  <c:v>5636.1265941907786</c:v>
                </c:pt>
                <c:pt idx="37">
                  <c:v>5636.1265941907786</c:v>
                </c:pt>
                <c:pt idx="38">
                  <c:v>5636.1265941907786</c:v>
                </c:pt>
                <c:pt idx="39">
                  <c:v>5636.1265941907786</c:v>
                </c:pt>
                <c:pt idx="40">
                  <c:v>5636.1265941907786</c:v>
                </c:pt>
                <c:pt idx="41">
                  <c:v>5636.1265941907786</c:v>
                </c:pt>
                <c:pt idx="42">
                  <c:v>5636.1265941907786</c:v>
                </c:pt>
                <c:pt idx="43">
                  <c:v>5636.1265941907786</c:v>
                </c:pt>
                <c:pt idx="44">
                  <c:v>5636.1265941907786</c:v>
                </c:pt>
                <c:pt idx="45">
                  <c:v>5636.1265941907786</c:v>
                </c:pt>
                <c:pt idx="46">
                  <c:v>5636.1265941907786</c:v>
                </c:pt>
                <c:pt idx="47">
                  <c:v>5636.1265941907786</c:v>
                </c:pt>
                <c:pt idx="48">
                  <c:v>5636.1265941907786</c:v>
                </c:pt>
                <c:pt idx="49">
                  <c:v>5636.1265941907786</c:v>
                </c:pt>
                <c:pt idx="50">
                  <c:v>5636.1265941907786</c:v>
                </c:pt>
                <c:pt idx="51">
                  <c:v>5636.1265941907786</c:v>
                </c:pt>
                <c:pt idx="52">
                  <c:v>5636.1265941907786</c:v>
                </c:pt>
                <c:pt idx="53">
                  <c:v>5636.1265941907786</c:v>
                </c:pt>
                <c:pt idx="54">
                  <c:v>5636.1265941907786</c:v>
                </c:pt>
                <c:pt idx="55">
                  <c:v>5636.1265941907786</c:v>
                </c:pt>
                <c:pt idx="56">
                  <c:v>5636.1265941907786</c:v>
                </c:pt>
                <c:pt idx="57">
                  <c:v>5636.1265941907786</c:v>
                </c:pt>
                <c:pt idx="58">
                  <c:v>5636.1265941907786</c:v>
                </c:pt>
                <c:pt idx="59">
                  <c:v>5636.1265941907786</c:v>
                </c:pt>
                <c:pt idx="60">
                  <c:v>5636.1265941907786</c:v>
                </c:pt>
                <c:pt idx="61">
                  <c:v>5636.1265941907786</c:v>
                </c:pt>
                <c:pt idx="62">
                  <c:v>5636.1265941907786</c:v>
                </c:pt>
                <c:pt idx="63">
                  <c:v>5636.1265941907786</c:v>
                </c:pt>
                <c:pt idx="64">
                  <c:v>5636.1265941907786</c:v>
                </c:pt>
                <c:pt idx="65">
                  <c:v>5636.1265941907786</c:v>
                </c:pt>
                <c:pt idx="66">
                  <c:v>5636.1265941907786</c:v>
                </c:pt>
                <c:pt idx="67">
                  <c:v>5636.1265941907786</c:v>
                </c:pt>
                <c:pt idx="68">
                  <c:v>5636.1265941907786</c:v>
                </c:pt>
                <c:pt idx="69">
                  <c:v>5636.1265941907786</c:v>
                </c:pt>
                <c:pt idx="70">
                  <c:v>5636.1265941907786</c:v>
                </c:pt>
                <c:pt idx="71">
                  <c:v>5636.1265941907786</c:v>
                </c:pt>
                <c:pt idx="72">
                  <c:v>5636.1265941907786</c:v>
                </c:pt>
                <c:pt idx="73">
                  <c:v>5636.1265941907786</c:v>
                </c:pt>
                <c:pt idx="74">
                  <c:v>5636.1265941907786</c:v>
                </c:pt>
                <c:pt idx="75">
                  <c:v>5636.1265941907786</c:v>
                </c:pt>
                <c:pt idx="76">
                  <c:v>5636.1265941907786</c:v>
                </c:pt>
                <c:pt idx="77">
                  <c:v>5636.1265941907786</c:v>
                </c:pt>
                <c:pt idx="78">
                  <c:v>5636.1265941907786</c:v>
                </c:pt>
                <c:pt idx="79">
                  <c:v>5636.1265941907786</c:v>
                </c:pt>
                <c:pt idx="80">
                  <c:v>5636.1265941907786</c:v>
                </c:pt>
                <c:pt idx="81">
                  <c:v>5636.1265941907786</c:v>
                </c:pt>
                <c:pt idx="82">
                  <c:v>5636.1265941907786</c:v>
                </c:pt>
                <c:pt idx="83">
                  <c:v>5636.1265941907786</c:v>
                </c:pt>
                <c:pt idx="84">
                  <c:v>5636.1265941907786</c:v>
                </c:pt>
                <c:pt idx="85">
                  <c:v>5636.1265941907786</c:v>
                </c:pt>
                <c:pt idx="86">
                  <c:v>5636.1265941907786</c:v>
                </c:pt>
                <c:pt idx="87">
                  <c:v>5636.1265941907786</c:v>
                </c:pt>
                <c:pt idx="88">
                  <c:v>5636.1265941907786</c:v>
                </c:pt>
                <c:pt idx="89">
                  <c:v>5636.1265941907786</c:v>
                </c:pt>
                <c:pt idx="90">
                  <c:v>5636.1265941907786</c:v>
                </c:pt>
                <c:pt idx="91">
                  <c:v>5636.1265941907786</c:v>
                </c:pt>
                <c:pt idx="92">
                  <c:v>5636.1265941907786</c:v>
                </c:pt>
                <c:pt idx="93">
                  <c:v>5636.1265941907786</c:v>
                </c:pt>
                <c:pt idx="94">
                  <c:v>5636.1265941907786</c:v>
                </c:pt>
                <c:pt idx="95">
                  <c:v>5636.1265941907786</c:v>
                </c:pt>
                <c:pt idx="96">
                  <c:v>5636.1265941907786</c:v>
                </c:pt>
                <c:pt idx="97">
                  <c:v>5636.1265941907786</c:v>
                </c:pt>
                <c:pt idx="98">
                  <c:v>5636.1265941907786</c:v>
                </c:pt>
                <c:pt idx="99">
                  <c:v>5636.1265941907786</c:v>
                </c:pt>
                <c:pt idx="100">
                  <c:v>5636.1265941907786</c:v>
                </c:pt>
                <c:pt idx="101">
                  <c:v>5636.1265941907786</c:v>
                </c:pt>
                <c:pt idx="102">
                  <c:v>5636.1265941907786</c:v>
                </c:pt>
                <c:pt idx="103">
                  <c:v>5636.1265941907786</c:v>
                </c:pt>
                <c:pt idx="104">
                  <c:v>5636.1265941907786</c:v>
                </c:pt>
                <c:pt idx="105">
                  <c:v>5636.1265941907786</c:v>
                </c:pt>
                <c:pt idx="106">
                  <c:v>5636.1265941907786</c:v>
                </c:pt>
                <c:pt idx="107">
                  <c:v>5636.1265941907786</c:v>
                </c:pt>
                <c:pt idx="108">
                  <c:v>5636.1265941907786</c:v>
                </c:pt>
                <c:pt idx="109">
                  <c:v>5636.1265941907786</c:v>
                </c:pt>
                <c:pt idx="110">
                  <c:v>5636.1265941907786</c:v>
                </c:pt>
                <c:pt idx="111">
                  <c:v>5636.1265941907786</c:v>
                </c:pt>
                <c:pt idx="112">
                  <c:v>5636.1265941907786</c:v>
                </c:pt>
                <c:pt idx="113">
                  <c:v>5636.1265941907786</c:v>
                </c:pt>
                <c:pt idx="114">
                  <c:v>5636.1265941907786</c:v>
                </c:pt>
                <c:pt idx="115">
                  <c:v>5636.1265941907786</c:v>
                </c:pt>
                <c:pt idx="116">
                  <c:v>5636.1265941907786</c:v>
                </c:pt>
                <c:pt idx="117">
                  <c:v>5636.1265941907786</c:v>
                </c:pt>
                <c:pt idx="118">
                  <c:v>5636.1265941907786</c:v>
                </c:pt>
                <c:pt idx="119">
                  <c:v>5636.1265941907786</c:v>
                </c:pt>
                <c:pt idx="120">
                  <c:v>5636.1265941907786</c:v>
                </c:pt>
                <c:pt idx="121">
                  <c:v>5636.1265941907786</c:v>
                </c:pt>
                <c:pt idx="122">
                  <c:v>5636.1265941907786</c:v>
                </c:pt>
                <c:pt idx="123">
                  <c:v>5636.1265941907786</c:v>
                </c:pt>
                <c:pt idx="124">
                  <c:v>5636.1265941907786</c:v>
                </c:pt>
                <c:pt idx="125">
                  <c:v>5636.1265941907786</c:v>
                </c:pt>
                <c:pt idx="126">
                  <c:v>5636.1265941907786</c:v>
                </c:pt>
                <c:pt idx="127">
                  <c:v>5636.1265941907786</c:v>
                </c:pt>
                <c:pt idx="128">
                  <c:v>5636.1265941907786</c:v>
                </c:pt>
                <c:pt idx="129">
                  <c:v>5636.1265941907786</c:v>
                </c:pt>
                <c:pt idx="130">
                  <c:v>5636.1265941907786</c:v>
                </c:pt>
                <c:pt idx="131">
                  <c:v>5636.1265941907786</c:v>
                </c:pt>
                <c:pt idx="132">
                  <c:v>5636.1265941907786</c:v>
                </c:pt>
                <c:pt idx="133">
                  <c:v>5636.1265941907786</c:v>
                </c:pt>
                <c:pt idx="134">
                  <c:v>5636.1265941907786</c:v>
                </c:pt>
                <c:pt idx="135">
                  <c:v>5636.1265941907786</c:v>
                </c:pt>
                <c:pt idx="136">
                  <c:v>5636.1265941907786</c:v>
                </c:pt>
                <c:pt idx="137">
                  <c:v>5636.1265941907786</c:v>
                </c:pt>
                <c:pt idx="138">
                  <c:v>5636.1265941907786</c:v>
                </c:pt>
                <c:pt idx="139">
                  <c:v>5636.1265941907786</c:v>
                </c:pt>
                <c:pt idx="140">
                  <c:v>5636.1265941907786</c:v>
                </c:pt>
                <c:pt idx="141">
                  <c:v>5636.1265941907786</c:v>
                </c:pt>
                <c:pt idx="142">
                  <c:v>5636.1265941907786</c:v>
                </c:pt>
                <c:pt idx="143">
                  <c:v>5636.1265941907786</c:v>
                </c:pt>
                <c:pt idx="144">
                  <c:v>5636.1265941907786</c:v>
                </c:pt>
                <c:pt idx="145">
                  <c:v>5636.1265941907786</c:v>
                </c:pt>
                <c:pt idx="146">
                  <c:v>5636.1265941907786</c:v>
                </c:pt>
                <c:pt idx="147">
                  <c:v>5636.1265941907786</c:v>
                </c:pt>
                <c:pt idx="148">
                  <c:v>5636.1265941907786</c:v>
                </c:pt>
                <c:pt idx="149">
                  <c:v>5636.1265941907786</c:v>
                </c:pt>
                <c:pt idx="150">
                  <c:v>5636.1265941907786</c:v>
                </c:pt>
                <c:pt idx="151">
                  <c:v>5636.1265941907786</c:v>
                </c:pt>
                <c:pt idx="152">
                  <c:v>5636.1265941907786</c:v>
                </c:pt>
                <c:pt idx="153">
                  <c:v>5636.1265941907786</c:v>
                </c:pt>
                <c:pt idx="154">
                  <c:v>5636.1265941907786</c:v>
                </c:pt>
                <c:pt idx="155">
                  <c:v>5636.1265941907786</c:v>
                </c:pt>
                <c:pt idx="156">
                  <c:v>5636.1265941907786</c:v>
                </c:pt>
                <c:pt idx="157">
                  <c:v>5636.1265941907786</c:v>
                </c:pt>
                <c:pt idx="158">
                  <c:v>5636.1265941907786</c:v>
                </c:pt>
                <c:pt idx="159">
                  <c:v>5636.1265941907786</c:v>
                </c:pt>
                <c:pt idx="160">
                  <c:v>5636.1265941907786</c:v>
                </c:pt>
                <c:pt idx="161">
                  <c:v>5636.1265941907786</c:v>
                </c:pt>
                <c:pt idx="162">
                  <c:v>5636.1265941907786</c:v>
                </c:pt>
                <c:pt idx="163">
                  <c:v>5636.1265941907786</c:v>
                </c:pt>
                <c:pt idx="164">
                  <c:v>5636.1265941907786</c:v>
                </c:pt>
                <c:pt idx="165">
                  <c:v>5636.1265941907786</c:v>
                </c:pt>
                <c:pt idx="166">
                  <c:v>5636.1265941907786</c:v>
                </c:pt>
                <c:pt idx="167">
                  <c:v>5636.1265941907786</c:v>
                </c:pt>
                <c:pt idx="168">
                  <c:v>5636.1265941907786</c:v>
                </c:pt>
                <c:pt idx="169">
                  <c:v>5636.1265941907786</c:v>
                </c:pt>
                <c:pt idx="170">
                  <c:v>5636.1265941907786</c:v>
                </c:pt>
                <c:pt idx="171">
                  <c:v>5636.1265941907786</c:v>
                </c:pt>
                <c:pt idx="172">
                  <c:v>5636.1265941907786</c:v>
                </c:pt>
                <c:pt idx="173">
                  <c:v>5636.1265941907786</c:v>
                </c:pt>
                <c:pt idx="174">
                  <c:v>5636.1265941907786</c:v>
                </c:pt>
                <c:pt idx="175">
                  <c:v>5636.1265941907786</c:v>
                </c:pt>
                <c:pt idx="176">
                  <c:v>5636.1265941907786</c:v>
                </c:pt>
                <c:pt idx="177">
                  <c:v>5636.1265941907786</c:v>
                </c:pt>
                <c:pt idx="178">
                  <c:v>5636.1265941907786</c:v>
                </c:pt>
                <c:pt idx="179">
                  <c:v>5636.1265941907786</c:v>
                </c:pt>
                <c:pt idx="180">
                  <c:v>5636.1265941907786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1518.3178502536657</c:v>
                </c:pt>
                <c:pt idx="1">
                  <c:v>1518.3178502536657</c:v>
                </c:pt>
                <c:pt idx="2">
                  <c:v>1518.3178502536657</c:v>
                </c:pt>
                <c:pt idx="3">
                  <c:v>1518.3178502536657</c:v>
                </c:pt>
                <c:pt idx="4">
                  <c:v>1518.3178502536657</c:v>
                </c:pt>
                <c:pt idx="5">
                  <c:v>1518.3178502536657</c:v>
                </c:pt>
                <c:pt idx="6">
                  <c:v>1518.3178502536657</c:v>
                </c:pt>
                <c:pt idx="7">
                  <c:v>1518.3178502536657</c:v>
                </c:pt>
                <c:pt idx="8">
                  <c:v>1518.3178502536657</c:v>
                </c:pt>
                <c:pt idx="9">
                  <c:v>1518.3178502536657</c:v>
                </c:pt>
                <c:pt idx="10">
                  <c:v>1518.3178502536657</c:v>
                </c:pt>
                <c:pt idx="11">
                  <c:v>1518.3178502536657</c:v>
                </c:pt>
                <c:pt idx="12">
                  <c:v>1518.3178502536657</c:v>
                </c:pt>
                <c:pt idx="13">
                  <c:v>1518.3178502536657</c:v>
                </c:pt>
                <c:pt idx="14">
                  <c:v>1518.3178502536657</c:v>
                </c:pt>
                <c:pt idx="15">
                  <c:v>1518.3178502536657</c:v>
                </c:pt>
                <c:pt idx="16">
                  <c:v>1518.3178502536657</c:v>
                </c:pt>
                <c:pt idx="17">
                  <c:v>1518.3178502536657</c:v>
                </c:pt>
                <c:pt idx="18">
                  <c:v>1518.3178502536657</c:v>
                </c:pt>
                <c:pt idx="19">
                  <c:v>1518.3178502536657</c:v>
                </c:pt>
                <c:pt idx="20">
                  <c:v>1518.3178502536657</c:v>
                </c:pt>
                <c:pt idx="21">
                  <c:v>1518.3178502536657</c:v>
                </c:pt>
                <c:pt idx="22">
                  <c:v>1518.3178502536657</c:v>
                </c:pt>
                <c:pt idx="23">
                  <c:v>1518.3178502536657</c:v>
                </c:pt>
                <c:pt idx="24">
                  <c:v>1518.3178502536657</c:v>
                </c:pt>
                <c:pt idx="25">
                  <c:v>1518.3178502536657</c:v>
                </c:pt>
                <c:pt idx="26">
                  <c:v>1518.3178502536657</c:v>
                </c:pt>
                <c:pt idx="27">
                  <c:v>1518.3178502536657</c:v>
                </c:pt>
                <c:pt idx="28">
                  <c:v>1518.3178502536657</c:v>
                </c:pt>
                <c:pt idx="29">
                  <c:v>1518.3178502536657</c:v>
                </c:pt>
                <c:pt idx="30">
                  <c:v>1518.3178502536657</c:v>
                </c:pt>
                <c:pt idx="31">
                  <c:v>1518.3178502536657</c:v>
                </c:pt>
                <c:pt idx="32">
                  <c:v>1518.3178502536657</c:v>
                </c:pt>
                <c:pt idx="33">
                  <c:v>1518.3178502536657</c:v>
                </c:pt>
                <c:pt idx="34">
                  <c:v>1518.3178502536657</c:v>
                </c:pt>
                <c:pt idx="35">
                  <c:v>1518.3178502536657</c:v>
                </c:pt>
                <c:pt idx="36">
                  <c:v>1518.3178502536657</c:v>
                </c:pt>
                <c:pt idx="37">
                  <c:v>1518.3178502536657</c:v>
                </c:pt>
                <c:pt idx="38">
                  <c:v>1518.3178502536657</c:v>
                </c:pt>
                <c:pt idx="39">
                  <c:v>1518.3178502536657</c:v>
                </c:pt>
                <c:pt idx="40">
                  <c:v>1518.3178502536657</c:v>
                </c:pt>
                <c:pt idx="41">
                  <c:v>1518.3178502536657</c:v>
                </c:pt>
                <c:pt idx="42">
                  <c:v>1518.3178502536657</c:v>
                </c:pt>
                <c:pt idx="43">
                  <c:v>1518.3178502536657</c:v>
                </c:pt>
                <c:pt idx="44">
                  <c:v>1518.3178502536657</c:v>
                </c:pt>
                <c:pt idx="45">
                  <c:v>1518.3178502536657</c:v>
                </c:pt>
                <c:pt idx="46">
                  <c:v>1518.3178502536657</c:v>
                </c:pt>
                <c:pt idx="47">
                  <c:v>1518.3178502536657</c:v>
                </c:pt>
                <c:pt idx="48">
                  <c:v>1518.3178502536657</c:v>
                </c:pt>
                <c:pt idx="49">
                  <c:v>1518.3178502536657</c:v>
                </c:pt>
                <c:pt idx="50">
                  <c:v>1518.3178502536657</c:v>
                </c:pt>
                <c:pt idx="51">
                  <c:v>1518.3178502536657</c:v>
                </c:pt>
                <c:pt idx="52">
                  <c:v>1518.3178502536657</c:v>
                </c:pt>
                <c:pt idx="53">
                  <c:v>1518.3178502536657</c:v>
                </c:pt>
                <c:pt idx="54">
                  <c:v>1518.3178502536657</c:v>
                </c:pt>
                <c:pt idx="55">
                  <c:v>1518.3178502536657</c:v>
                </c:pt>
                <c:pt idx="56">
                  <c:v>1518.3178502536657</c:v>
                </c:pt>
                <c:pt idx="57">
                  <c:v>1518.3178502536657</c:v>
                </c:pt>
                <c:pt idx="58">
                  <c:v>1518.3178502536657</c:v>
                </c:pt>
                <c:pt idx="59">
                  <c:v>1518.3178502536657</c:v>
                </c:pt>
                <c:pt idx="60">
                  <c:v>1518.3178502536657</c:v>
                </c:pt>
                <c:pt idx="61">
                  <c:v>1518.3178502536657</c:v>
                </c:pt>
                <c:pt idx="62">
                  <c:v>1518.3178502536657</c:v>
                </c:pt>
                <c:pt idx="63">
                  <c:v>1518.3178502536657</c:v>
                </c:pt>
                <c:pt idx="64">
                  <c:v>1518.3178502536657</c:v>
                </c:pt>
                <c:pt idx="65">
                  <c:v>1518.3178502536657</c:v>
                </c:pt>
                <c:pt idx="66">
                  <c:v>1518.3178502536657</c:v>
                </c:pt>
                <c:pt idx="67">
                  <c:v>1518.3178502536657</c:v>
                </c:pt>
                <c:pt idx="68">
                  <c:v>1518.3178502536657</c:v>
                </c:pt>
                <c:pt idx="69">
                  <c:v>1518.3178502536657</c:v>
                </c:pt>
                <c:pt idx="70">
                  <c:v>1518.3178502536657</c:v>
                </c:pt>
                <c:pt idx="71">
                  <c:v>1518.3178502536657</c:v>
                </c:pt>
                <c:pt idx="72">
                  <c:v>1518.3178502536657</c:v>
                </c:pt>
                <c:pt idx="73">
                  <c:v>1518.3178502536657</c:v>
                </c:pt>
                <c:pt idx="74">
                  <c:v>1518.3178502536657</c:v>
                </c:pt>
                <c:pt idx="75">
                  <c:v>1518.3178502536657</c:v>
                </c:pt>
                <c:pt idx="76">
                  <c:v>1518.3178502536657</c:v>
                </c:pt>
                <c:pt idx="77">
                  <c:v>1518.3178502536657</c:v>
                </c:pt>
                <c:pt idx="78">
                  <c:v>1518.3178502536657</c:v>
                </c:pt>
                <c:pt idx="79">
                  <c:v>1518.3178502536657</c:v>
                </c:pt>
                <c:pt idx="80">
                  <c:v>1518.3178502536657</c:v>
                </c:pt>
                <c:pt idx="81">
                  <c:v>1518.3178502536657</c:v>
                </c:pt>
                <c:pt idx="82">
                  <c:v>1518.3178502536657</c:v>
                </c:pt>
                <c:pt idx="83">
                  <c:v>1518.3178502536657</c:v>
                </c:pt>
                <c:pt idx="84">
                  <c:v>1518.3178502536657</c:v>
                </c:pt>
                <c:pt idx="85">
                  <c:v>1518.3178502536657</c:v>
                </c:pt>
                <c:pt idx="86">
                  <c:v>1518.3178502536657</c:v>
                </c:pt>
                <c:pt idx="87">
                  <c:v>1518.3178502536657</c:v>
                </c:pt>
                <c:pt idx="88">
                  <c:v>1518.3178502536657</c:v>
                </c:pt>
                <c:pt idx="89">
                  <c:v>1518.3178502536657</c:v>
                </c:pt>
                <c:pt idx="90">
                  <c:v>1518.3178502536657</c:v>
                </c:pt>
                <c:pt idx="91">
                  <c:v>1518.3178502536657</c:v>
                </c:pt>
                <c:pt idx="92">
                  <c:v>1518.3178502536657</c:v>
                </c:pt>
                <c:pt idx="93">
                  <c:v>1518.3178502536657</c:v>
                </c:pt>
                <c:pt idx="94">
                  <c:v>1518.3178502536657</c:v>
                </c:pt>
                <c:pt idx="95">
                  <c:v>1518.3178502536657</c:v>
                </c:pt>
                <c:pt idx="96">
                  <c:v>1518.3178502536657</c:v>
                </c:pt>
                <c:pt idx="97">
                  <c:v>1518.3178502536657</c:v>
                </c:pt>
                <c:pt idx="98">
                  <c:v>1518.3178502536657</c:v>
                </c:pt>
                <c:pt idx="99">
                  <c:v>1518.3178502536657</c:v>
                </c:pt>
                <c:pt idx="100">
                  <c:v>1518.3178502536657</c:v>
                </c:pt>
                <c:pt idx="101">
                  <c:v>1518.3178502536657</c:v>
                </c:pt>
                <c:pt idx="102">
                  <c:v>1518.3178502536657</c:v>
                </c:pt>
                <c:pt idx="103">
                  <c:v>1518.3178502536657</c:v>
                </c:pt>
                <c:pt idx="104">
                  <c:v>1518.3178502536657</c:v>
                </c:pt>
                <c:pt idx="105">
                  <c:v>1518.3178502536657</c:v>
                </c:pt>
                <c:pt idx="106">
                  <c:v>1518.3178502536657</c:v>
                </c:pt>
                <c:pt idx="107">
                  <c:v>1518.3178502536657</c:v>
                </c:pt>
                <c:pt idx="108">
                  <c:v>1518.3178502536657</c:v>
                </c:pt>
                <c:pt idx="109">
                  <c:v>1518.3178502536657</c:v>
                </c:pt>
                <c:pt idx="110">
                  <c:v>1518.3178502536657</c:v>
                </c:pt>
                <c:pt idx="111">
                  <c:v>1518.3178502536657</c:v>
                </c:pt>
                <c:pt idx="112">
                  <c:v>1518.3178502536657</c:v>
                </c:pt>
                <c:pt idx="113">
                  <c:v>1518.3178502536657</c:v>
                </c:pt>
                <c:pt idx="114">
                  <c:v>1518.3178502536657</c:v>
                </c:pt>
                <c:pt idx="115">
                  <c:v>1518.3178502536657</c:v>
                </c:pt>
                <c:pt idx="116">
                  <c:v>1518.3178502536657</c:v>
                </c:pt>
                <c:pt idx="117">
                  <c:v>1518.3178502536657</c:v>
                </c:pt>
                <c:pt idx="118">
                  <c:v>1518.3178502536657</c:v>
                </c:pt>
                <c:pt idx="119">
                  <c:v>1518.3178502536657</c:v>
                </c:pt>
                <c:pt idx="120">
                  <c:v>1518.3178502536657</c:v>
                </c:pt>
                <c:pt idx="121">
                  <c:v>1518.3178502536657</c:v>
                </c:pt>
                <c:pt idx="122">
                  <c:v>1518.3178502536657</c:v>
                </c:pt>
                <c:pt idx="123">
                  <c:v>1518.3178502536657</c:v>
                </c:pt>
                <c:pt idx="124">
                  <c:v>1518.3178502536657</c:v>
                </c:pt>
                <c:pt idx="125">
                  <c:v>1518.3178502536657</c:v>
                </c:pt>
                <c:pt idx="126">
                  <c:v>1518.3178502536657</c:v>
                </c:pt>
                <c:pt idx="127">
                  <c:v>1518.3178502536657</c:v>
                </c:pt>
                <c:pt idx="128">
                  <c:v>1518.3178502536657</c:v>
                </c:pt>
                <c:pt idx="129">
                  <c:v>1518.3178502536657</c:v>
                </c:pt>
                <c:pt idx="130">
                  <c:v>1518.3178502536657</c:v>
                </c:pt>
                <c:pt idx="131">
                  <c:v>1518.3178502536657</c:v>
                </c:pt>
                <c:pt idx="132">
                  <c:v>1518.3178502536657</c:v>
                </c:pt>
                <c:pt idx="133">
                  <c:v>1518.3178502536657</c:v>
                </c:pt>
                <c:pt idx="134">
                  <c:v>1518.3178502536657</c:v>
                </c:pt>
                <c:pt idx="135">
                  <c:v>1518.3178502536657</c:v>
                </c:pt>
                <c:pt idx="136">
                  <c:v>1518.3178502536657</c:v>
                </c:pt>
                <c:pt idx="137">
                  <c:v>1518.3178502536657</c:v>
                </c:pt>
                <c:pt idx="138">
                  <c:v>1518.3178502536657</c:v>
                </c:pt>
                <c:pt idx="139">
                  <c:v>1518.3178502536657</c:v>
                </c:pt>
                <c:pt idx="140">
                  <c:v>1518.3178502536657</c:v>
                </c:pt>
                <c:pt idx="141">
                  <c:v>1518.3178502536657</c:v>
                </c:pt>
                <c:pt idx="142">
                  <c:v>1518.3178502536657</c:v>
                </c:pt>
                <c:pt idx="143">
                  <c:v>1518.3178502536657</c:v>
                </c:pt>
                <c:pt idx="144">
                  <c:v>1518.3178502536657</c:v>
                </c:pt>
                <c:pt idx="145">
                  <c:v>1518.3178502536657</c:v>
                </c:pt>
                <c:pt idx="146">
                  <c:v>1518.3178502536657</c:v>
                </c:pt>
                <c:pt idx="147">
                  <c:v>1518.3178502536657</c:v>
                </c:pt>
                <c:pt idx="148">
                  <c:v>1518.3178502536657</c:v>
                </c:pt>
                <c:pt idx="149">
                  <c:v>1518.3178502536657</c:v>
                </c:pt>
                <c:pt idx="150">
                  <c:v>1518.3178502536657</c:v>
                </c:pt>
                <c:pt idx="151">
                  <c:v>1518.3178502536657</c:v>
                </c:pt>
                <c:pt idx="152">
                  <c:v>1518.3178502536657</c:v>
                </c:pt>
                <c:pt idx="153">
                  <c:v>1518.3178502536657</c:v>
                </c:pt>
                <c:pt idx="154">
                  <c:v>1518.3178502536657</c:v>
                </c:pt>
                <c:pt idx="155">
                  <c:v>1518.3178502536657</c:v>
                </c:pt>
                <c:pt idx="156">
                  <c:v>1518.3178502536657</c:v>
                </c:pt>
                <c:pt idx="157">
                  <c:v>1518.3178502536657</c:v>
                </c:pt>
                <c:pt idx="158">
                  <c:v>1518.3178502536657</c:v>
                </c:pt>
                <c:pt idx="159">
                  <c:v>1518.3178502536657</c:v>
                </c:pt>
                <c:pt idx="160">
                  <c:v>1518.3178502536657</c:v>
                </c:pt>
                <c:pt idx="161">
                  <c:v>1518.3178502536657</c:v>
                </c:pt>
                <c:pt idx="162">
                  <c:v>1518.3178502536657</c:v>
                </c:pt>
                <c:pt idx="163">
                  <c:v>1518.3178502536657</c:v>
                </c:pt>
                <c:pt idx="164">
                  <c:v>1518.3178502536657</c:v>
                </c:pt>
                <c:pt idx="165">
                  <c:v>1518.3178502536657</c:v>
                </c:pt>
                <c:pt idx="166">
                  <c:v>1518.3178502536657</c:v>
                </c:pt>
                <c:pt idx="167">
                  <c:v>1518.3178502536657</c:v>
                </c:pt>
                <c:pt idx="168">
                  <c:v>1518.3178502536657</c:v>
                </c:pt>
                <c:pt idx="169">
                  <c:v>1518.3178502536657</c:v>
                </c:pt>
                <c:pt idx="170">
                  <c:v>1518.3178502536657</c:v>
                </c:pt>
                <c:pt idx="171">
                  <c:v>1518.3178502536657</c:v>
                </c:pt>
                <c:pt idx="172">
                  <c:v>1518.3178502536657</c:v>
                </c:pt>
                <c:pt idx="173">
                  <c:v>1518.3178502536657</c:v>
                </c:pt>
                <c:pt idx="174">
                  <c:v>1518.3178502536657</c:v>
                </c:pt>
                <c:pt idx="175">
                  <c:v>1518.3178502536657</c:v>
                </c:pt>
                <c:pt idx="176">
                  <c:v>1518.3178502536657</c:v>
                </c:pt>
                <c:pt idx="177">
                  <c:v>1518.3178502536657</c:v>
                </c:pt>
                <c:pt idx="178">
                  <c:v>1518.3178502536657</c:v>
                </c:pt>
                <c:pt idx="179">
                  <c:v>1518.3178502536657</c:v>
                </c:pt>
                <c:pt idx="180">
                  <c:v>1518.3178502536657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  <c:pt idx="169">
                  <c:v>13.9</c:v>
                </c:pt>
                <c:pt idx="170">
                  <c:v>12.7</c:v>
                </c:pt>
                <c:pt idx="171">
                  <c:v>11.3</c:v>
                </c:pt>
                <c:pt idx="172">
                  <c:v>11.1</c:v>
                </c:pt>
                <c:pt idx="173">
                  <c:v>8.6</c:v>
                </c:pt>
                <c:pt idx="174">
                  <c:v>8.6</c:v>
                </c:pt>
                <c:pt idx="175">
                  <c:v>8.35</c:v>
                </c:pt>
                <c:pt idx="176">
                  <c:v>8.1</c:v>
                </c:pt>
                <c:pt idx="177">
                  <c:v>8.89</c:v>
                </c:pt>
                <c:pt idx="178">
                  <c:v>9.19</c:v>
                </c:pt>
                <c:pt idx="179">
                  <c:v>11.26</c:v>
                </c:pt>
                <c:pt idx="180">
                  <c:v>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10.332000000000001</c:v>
                </c:pt>
                <c:pt idx="1">
                  <c:v>10.332000000000001</c:v>
                </c:pt>
                <c:pt idx="2">
                  <c:v>10.332000000000001</c:v>
                </c:pt>
                <c:pt idx="3">
                  <c:v>10.332000000000001</c:v>
                </c:pt>
                <c:pt idx="4">
                  <c:v>10.332000000000001</c:v>
                </c:pt>
                <c:pt idx="5">
                  <c:v>10.332000000000001</c:v>
                </c:pt>
                <c:pt idx="6">
                  <c:v>10.332000000000001</c:v>
                </c:pt>
                <c:pt idx="7">
                  <c:v>10.332000000000001</c:v>
                </c:pt>
                <c:pt idx="8">
                  <c:v>10.332000000000001</c:v>
                </c:pt>
                <c:pt idx="9">
                  <c:v>10.332000000000001</c:v>
                </c:pt>
                <c:pt idx="10">
                  <c:v>10.332000000000001</c:v>
                </c:pt>
                <c:pt idx="11">
                  <c:v>10.332000000000001</c:v>
                </c:pt>
                <c:pt idx="12">
                  <c:v>10.332000000000001</c:v>
                </c:pt>
                <c:pt idx="13">
                  <c:v>10.332000000000001</c:v>
                </c:pt>
                <c:pt idx="14">
                  <c:v>10.332000000000001</c:v>
                </c:pt>
                <c:pt idx="15">
                  <c:v>10.332000000000001</c:v>
                </c:pt>
                <c:pt idx="16">
                  <c:v>10.332000000000001</c:v>
                </c:pt>
                <c:pt idx="17">
                  <c:v>10.332000000000001</c:v>
                </c:pt>
                <c:pt idx="18">
                  <c:v>10.332000000000001</c:v>
                </c:pt>
                <c:pt idx="19">
                  <c:v>10.332000000000001</c:v>
                </c:pt>
                <c:pt idx="20">
                  <c:v>10.332000000000001</c:v>
                </c:pt>
                <c:pt idx="21">
                  <c:v>10.332000000000001</c:v>
                </c:pt>
                <c:pt idx="22">
                  <c:v>10.332000000000001</c:v>
                </c:pt>
                <c:pt idx="23">
                  <c:v>10.332000000000001</c:v>
                </c:pt>
                <c:pt idx="24">
                  <c:v>10.332000000000001</c:v>
                </c:pt>
                <c:pt idx="25">
                  <c:v>10.332000000000001</c:v>
                </c:pt>
                <c:pt idx="26">
                  <c:v>10.332000000000001</c:v>
                </c:pt>
                <c:pt idx="27">
                  <c:v>10.332000000000001</c:v>
                </c:pt>
                <c:pt idx="28">
                  <c:v>10.332000000000001</c:v>
                </c:pt>
                <c:pt idx="29">
                  <c:v>10.332000000000001</c:v>
                </c:pt>
                <c:pt idx="30">
                  <c:v>10.332000000000001</c:v>
                </c:pt>
                <c:pt idx="31">
                  <c:v>10.332000000000001</c:v>
                </c:pt>
                <c:pt idx="32">
                  <c:v>10.332000000000001</c:v>
                </c:pt>
                <c:pt idx="33">
                  <c:v>10.332000000000001</c:v>
                </c:pt>
                <c:pt idx="34">
                  <c:v>10.332000000000001</c:v>
                </c:pt>
                <c:pt idx="35">
                  <c:v>10.332000000000001</c:v>
                </c:pt>
                <c:pt idx="36">
                  <c:v>10.332000000000001</c:v>
                </c:pt>
                <c:pt idx="37">
                  <c:v>10.332000000000001</c:v>
                </c:pt>
                <c:pt idx="38">
                  <c:v>10.332000000000001</c:v>
                </c:pt>
                <c:pt idx="39">
                  <c:v>10.332000000000001</c:v>
                </c:pt>
                <c:pt idx="40">
                  <c:v>10.332000000000001</c:v>
                </c:pt>
                <c:pt idx="41">
                  <c:v>10.332000000000001</c:v>
                </c:pt>
                <c:pt idx="42">
                  <c:v>10.332000000000001</c:v>
                </c:pt>
                <c:pt idx="43">
                  <c:v>10.332000000000001</c:v>
                </c:pt>
                <c:pt idx="44">
                  <c:v>10.332000000000001</c:v>
                </c:pt>
                <c:pt idx="45">
                  <c:v>10.332000000000001</c:v>
                </c:pt>
                <c:pt idx="46">
                  <c:v>10.332000000000001</c:v>
                </c:pt>
                <c:pt idx="47">
                  <c:v>10.332000000000001</c:v>
                </c:pt>
                <c:pt idx="48">
                  <c:v>10.332000000000001</c:v>
                </c:pt>
                <c:pt idx="49">
                  <c:v>10.332000000000001</c:v>
                </c:pt>
                <c:pt idx="50">
                  <c:v>10.332000000000001</c:v>
                </c:pt>
                <c:pt idx="51">
                  <c:v>10.332000000000001</c:v>
                </c:pt>
                <c:pt idx="52">
                  <c:v>10.332000000000001</c:v>
                </c:pt>
                <c:pt idx="53">
                  <c:v>10.332000000000001</c:v>
                </c:pt>
                <c:pt idx="54">
                  <c:v>10.332000000000001</c:v>
                </c:pt>
                <c:pt idx="55">
                  <c:v>10.332000000000001</c:v>
                </c:pt>
                <c:pt idx="56">
                  <c:v>10.332000000000001</c:v>
                </c:pt>
                <c:pt idx="57">
                  <c:v>10.332000000000001</c:v>
                </c:pt>
                <c:pt idx="58">
                  <c:v>10.332000000000001</c:v>
                </c:pt>
                <c:pt idx="59">
                  <c:v>10.332000000000001</c:v>
                </c:pt>
                <c:pt idx="60">
                  <c:v>10.332000000000001</c:v>
                </c:pt>
                <c:pt idx="61">
                  <c:v>10.332000000000001</c:v>
                </c:pt>
                <c:pt idx="62">
                  <c:v>10.332000000000001</c:v>
                </c:pt>
                <c:pt idx="63">
                  <c:v>10.332000000000001</c:v>
                </c:pt>
                <c:pt idx="64">
                  <c:v>10.332000000000001</c:v>
                </c:pt>
                <c:pt idx="65">
                  <c:v>10.332000000000001</c:v>
                </c:pt>
                <c:pt idx="66">
                  <c:v>10.332000000000001</c:v>
                </c:pt>
                <c:pt idx="67">
                  <c:v>10.332000000000001</c:v>
                </c:pt>
                <c:pt idx="68">
                  <c:v>10.332000000000001</c:v>
                </c:pt>
                <c:pt idx="69">
                  <c:v>10.332000000000001</c:v>
                </c:pt>
                <c:pt idx="70">
                  <c:v>10.332000000000001</c:v>
                </c:pt>
                <c:pt idx="71">
                  <c:v>10.332000000000001</c:v>
                </c:pt>
                <c:pt idx="72">
                  <c:v>10.332000000000001</c:v>
                </c:pt>
                <c:pt idx="73">
                  <c:v>10.332000000000001</c:v>
                </c:pt>
                <c:pt idx="74">
                  <c:v>10.332000000000001</c:v>
                </c:pt>
                <c:pt idx="75">
                  <c:v>10.332000000000001</c:v>
                </c:pt>
                <c:pt idx="76">
                  <c:v>10.332000000000001</c:v>
                </c:pt>
                <c:pt idx="77">
                  <c:v>10.332000000000001</c:v>
                </c:pt>
                <c:pt idx="78">
                  <c:v>10.332000000000001</c:v>
                </c:pt>
                <c:pt idx="79">
                  <c:v>10.332000000000001</c:v>
                </c:pt>
                <c:pt idx="80">
                  <c:v>10.332000000000001</c:v>
                </c:pt>
                <c:pt idx="81">
                  <c:v>10.332000000000001</c:v>
                </c:pt>
                <c:pt idx="82">
                  <c:v>10.332000000000001</c:v>
                </c:pt>
                <c:pt idx="83">
                  <c:v>10.332000000000001</c:v>
                </c:pt>
                <c:pt idx="84">
                  <c:v>10.332000000000001</c:v>
                </c:pt>
                <c:pt idx="85">
                  <c:v>10.332000000000001</c:v>
                </c:pt>
                <c:pt idx="86">
                  <c:v>10.332000000000001</c:v>
                </c:pt>
                <c:pt idx="87">
                  <c:v>10.332000000000001</c:v>
                </c:pt>
                <c:pt idx="88">
                  <c:v>10.332000000000001</c:v>
                </c:pt>
                <c:pt idx="89">
                  <c:v>10.332000000000001</c:v>
                </c:pt>
                <c:pt idx="90">
                  <c:v>10.332000000000001</c:v>
                </c:pt>
                <c:pt idx="91">
                  <c:v>10.332000000000001</c:v>
                </c:pt>
                <c:pt idx="92">
                  <c:v>10.332000000000001</c:v>
                </c:pt>
                <c:pt idx="93">
                  <c:v>10.332000000000001</c:v>
                </c:pt>
                <c:pt idx="94">
                  <c:v>10.332000000000001</c:v>
                </c:pt>
                <c:pt idx="95">
                  <c:v>10.332000000000001</c:v>
                </c:pt>
                <c:pt idx="96">
                  <c:v>10.332000000000001</c:v>
                </c:pt>
                <c:pt idx="97">
                  <c:v>10.332000000000001</c:v>
                </c:pt>
                <c:pt idx="98">
                  <c:v>10.332000000000001</c:v>
                </c:pt>
                <c:pt idx="99">
                  <c:v>10.332000000000001</c:v>
                </c:pt>
                <c:pt idx="100">
                  <c:v>10.332000000000001</c:v>
                </c:pt>
                <c:pt idx="101">
                  <c:v>10.332000000000001</c:v>
                </c:pt>
                <c:pt idx="102">
                  <c:v>10.332000000000001</c:v>
                </c:pt>
                <c:pt idx="103">
                  <c:v>10.332000000000001</c:v>
                </c:pt>
                <c:pt idx="104">
                  <c:v>10.332000000000001</c:v>
                </c:pt>
                <c:pt idx="105">
                  <c:v>10.332000000000001</c:v>
                </c:pt>
                <c:pt idx="106">
                  <c:v>10.332000000000001</c:v>
                </c:pt>
                <c:pt idx="107">
                  <c:v>10.332000000000001</c:v>
                </c:pt>
                <c:pt idx="108">
                  <c:v>10.332000000000001</c:v>
                </c:pt>
                <c:pt idx="109">
                  <c:v>10.332000000000001</c:v>
                </c:pt>
                <c:pt idx="110">
                  <c:v>10.332000000000001</c:v>
                </c:pt>
                <c:pt idx="111">
                  <c:v>10.332000000000001</c:v>
                </c:pt>
                <c:pt idx="112">
                  <c:v>10.332000000000001</c:v>
                </c:pt>
                <c:pt idx="113">
                  <c:v>10.332000000000001</c:v>
                </c:pt>
                <c:pt idx="114">
                  <c:v>10.332000000000001</c:v>
                </c:pt>
                <c:pt idx="115">
                  <c:v>10.332000000000001</c:v>
                </c:pt>
                <c:pt idx="116">
                  <c:v>10.332000000000001</c:v>
                </c:pt>
                <c:pt idx="117">
                  <c:v>10.332000000000001</c:v>
                </c:pt>
                <c:pt idx="118">
                  <c:v>10.332000000000001</c:v>
                </c:pt>
                <c:pt idx="119">
                  <c:v>10.332000000000001</c:v>
                </c:pt>
                <c:pt idx="120">
                  <c:v>10.332000000000001</c:v>
                </c:pt>
                <c:pt idx="121">
                  <c:v>10.332000000000001</c:v>
                </c:pt>
                <c:pt idx="122">
                  <c:v>10.332000000000001</c:v>
                </c:pt>
                <c:pt idx="123">
                  <c:v>10.332000000000001</c:v>
                </c:pt>
                <c:pt idx="124">
                  <c:v>10.332000000000001</c:v>
                </c:pt>
                <c:pt idx="125">
                  <c:v>10.332000000000001</c:v>
                </c:pt>
                <c:pt idx="126">
                  <c:v>10.332000000000001</c:v>
                </c:pt>
                <c:pt idx="127">
                  <c:v>10.332000000000001</c:v>
                </c:pt>
                <c:pt idx="128">
                  <c:v>10.332000000000001</c:v>
                </c:pt>
                <c:pt idx="129">
                  <c:v>10.332000000000001</c:v>
                </c:pt>
                <c:pt idx="130">
                  <c:v>10.332000000000001</c:v>
                </c:pt>
                <c:pt idx="131">
                  <c:v>10.332000000000001</c:v>
                </c:pt>
                <c:pt idx="132">
                  <c:v>10.332000000000001</c:v>
                </c:pt>
                <c:pt idx="133">
                  <c:v>10.332000000000001</c:v>
                </c:pt>
                <c:pt idx="134">
                  <c:v>10.332000000000001</c:v>
                </c:pt>
                <c:pt idx="135">
                  <c:v>10.332000000000001</c:v>
                </c:pt>
                <c:pt idx="136">
                  <c:v>10.332000000000001</c:v>
                </c:pt>
                <c:pt idx="137">
                  <c:v>10.332000000000001</c:v>
                </c:pt>
                <c:pt idx="138">
                  <c:v>10.332000000000001</c:v>
                </c:pt>
                <c:pt idx="139">
                  <c:v>10.332000000000001</c:v>
                </c:pt>
                <c:pt idx="140">
                  <c:v>10.332000000000001</c:v>
                </c:pt>
                <c:pt idx="141">
                  <c:v>10.332000000000001</c:v>
                </c:pt>
                <c:pt idx="142">
                  <c:v>10.332000000000001</c:v>
                </c:pt>
                <c:pt idx="143">
                  <c:v>10.332000000000001</c:v>
                </c:pt>
                <c:pt idx="144">
                  <c:v>10.332000000000001</c:v>
                </c:pt>
                <c:pt idx="145">
                  <c:v>10.332000000000001</c:v>
                </c:pt>
                <c:pt idx="146">
                  <c:v>10.332000000000001</c:v>
                </c:pt>
                <c:pt idx="147">
                  <c:v>10.332000000000001</c:v>
                </c:pt>
                <c:pt idx="148">
                  <c:v>10.332000000000001</c:v>
                </c:pt>
                <c:pt idx="149">
                  <c:v>10.332000000000001</c:v>
                </c:pt>
                <c:pt idx="150">
                  <c:v>10.332000000000001</c:v>
                </c:pt>
                <c:pt idx="151">
                  <c:v>10.332000000000001</c:v>
                </c:pt>
                <c:pt idx="152">
                  <c:v>10.332000000000001</c:v>
                </c:pt>
                <c:pt idx="153">
                  <c:v>10.332000000000001</c:v>
                </c:pt>
                <c:pt idx="154">
                  <c:v>10.332000000000001</c:v>
                </c:pt>
                <c:pt idx="155">
                  <c:v>10.332000000000001</c:v>
                </c:pt>
                <c:pt idx="156">
                  <c:v>10.332000000000001</c:v>
                </c:pt>
                <c:pt idx="157">
                  <c:v>10.332000000000001</c:v>
                </c:pt>
                <c:pt idx="158">
                  <c:v>10.332000000000001</c:v>
                </c:pt>
                <c:pt idx="159">
                  <c:v>10.332000000000001</c:v>
                </c:pt>
                <c:pt idx="160">
                  <c:v>10.332000000000001</c:v>
                </c:pt>
                <c:pt idx="161">
                  <c:v>10.332000000000001</c:v>
                </c:pt>
                <c:pt idx="162">
                  <c:v>10.332000000000001</c:v>
                </c:pt>
                <c:pt idx="163">
                  <c:v>10.332000000000001</c:v>
                </c:pt>
                <c:pt idx="164">
                  <c:v>10.332000000000001</c:v>
                </c:pt>
                <c:pt idx="165">
                  <c:v>10.332000000000001</c:v>
                </c:pt>
                <c:pt idx="166">
                  <c:v>10.332000000000001</c:v>
                </c:pt>
                <c:pt idx="167">
                  <c:v>10.332000000000001</c:v>
                </c:pt>
                <c:pt idx="168">
                  <c:v>10.332000000000001</c:v>
                </c:pt>
                <c:pt idx="169">
                  <c:v>10.332000000000001</c:v>
                </c:pt>
                <c:pt idx="170">
                  <c:v>10.332000000000001</c:v>
                </c:pt>
                <c:pt idx="171">
                  <c:v>10.332000000000001</c:v>
                </c:pt>
                <c:pt idx="172">
                  <c:v>10.332000000000001</c:v>
                </c:pt>
                <c:pt idx="173">
                  <c:v>10.332000000000001</c:v>
                </c:pt>
                <c:pt idx="174">
                  <c:v>10.332000000000001</c:v>
                </c:pt>
                <c:pt idx="175">
                  <c:v>10.332000000000001</c:v>
                </c:pt>
                <c:pt idx="176">
                  <c:v>10.332000000000001</c:v>
                </c:pt>
                <c:pt idx="177">
                  <c:v>10.332000000000001</c:v>
                </c:pt>
                <c:pt idx="178">
                  <c:v>10.332000000000001</c:v>
                </c:pt>
                <c:pt idx="179">
                  <c:v>10.332000000000001</c:v>
                </c:pt>
                <c:pt idx="180">
                  <c:v>10.332000000000001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12.739174193481931</c:v>
                </c:pt>
                <c:pt idx="1">
                  <c:v>12.739174193481931</c:v>
                </c:pt>
                <c:pt idx="2">
                  <c:v>12.739174193481931</c:v>
                </c:pt>
                <c:pt idx="3">
                  <c:v>12.739174193481931</c:v>
                </c:pt>
                <c:pt idx="4">
                  <c:v>12.739174193481931</c:v>
                </c:pt>
                <c:pt idx="5">
                  <c:v>12.739174193481931</c:v>
                </c:pt>
                <c:pt idx="6">
                  <c:v>12.739174193481931</c:v>
                </c:pt>
                <c:pt idx="7">
                  <c:v>12.739174193481931</c:v>
                </c:pt>
                <c:pt idx="8">
                  <c:v>12.739174193481931</c:v>
                </c:pt>
                <c:pt idx="9">
                  <c:v>12.739174193481931</c:v>
                </c:pt>
                <c:pt idx="10">
                  <c:v>12.739174193481931</c:v>
                </c:pt>
                <c:pt idx="11">
                  <c:v>12.739174193481931</c:v>
                </c:pt>
                <c:pt idx="12">
                  <c:v>12.739174193481931</c:v>
                </c:pt>
                <c:pt idx="13">
                  <c:v>12.739174193481931</c:v>
                </c:pt>
                <c:pt idx="14">
                  <c:v>12.739174193481931</c:v>
                </c:pt>
                <c:pt idx="15">
                  <c:v>12.739174193481931</c:v>
                </c:pt>
                <c:pt idx="16">
                  <c:v>12.739174193481931</c:v>
                </c:pt>
                <c:pt idx="17">
                  <c:v>12.739174193481931</c:v>
                </c:pt>
                <c:pt idx="18">
                  <c:v>12.739174193481931</c:v>
                </c:pt>
                <c:pt idx="19">
                  <c:v>12.739174193481931</c:v>
                </c:pt>
                <c:pt idx="20">
                  <c:v>12.739174193481931</c:v>
                </c:pt>
                <c:pt idx="21">
                  <c:v>12.739174193481931</c:v>
                </c:pt>
                <c:pt idx="22">
                  <c:v>12.739174193481931</c:v>
                </c:pt>
                <c:pt idx="23">
                  <c:v>12.739174193481931</c:v>
                </c:pt>
                <c:pt idx="24">
                  <c:v>12.739174193481931</c:v>
                </c:pt>
                <c:pt idx="25">
                  <c:v>12.739174193481931</c:v>
                </c:pt>
                <c:pt idx="26">
                  <c:v>12.739174193481931</c:v>
                </c:pt>
                <c:pt idx="27">
                  <c:v>12.739174193481931</c:v>
                </c:pt>
                <c:pt idx="28">
                  <c:v>12.739174193481931</c:v>
                </c:pt>
                <c:pt idx="29">
                  <c:v>12.739174193481931</c:v>
                </c:pt>
                <c:pt idx="30">
                  <c:v>12.739174193481931</c:v>
                </c:pt>
                <c:pt idx="31">
                  <c:v>12.739174193481931</c:v>
                </c:pt>
                <c:pt idx="32">
                  <c:v>12.739174193481931</c:v>
                </c:pt>
                <c:pt idx="33">
                  <c:v>12.739174193481931</c:v>
                </c:pt>
                <c:pt idx="34">
                  <c:v>12.739174193481931</c:v>
                </c:pt>
                <c:pt idx="35">
                  <c:v>12.739174193481931</c:v>
                </c:pt>
                <c:pt idx="36">
                  <c:v>12.739174193481931</c:v>
                </c:pt>
                <c:pt idx="37">
                  <c:v>12.739174193481931</c:v>
                </c:pt>
                <c:pt idx="38">
                  <c:v>12.739174193481931</c:v>
                </c:pt>
                <c:pt idx="39">
                  <c:v>12.739174193481931</c:v>
                </c:pt>
                <c:pt idx="40">
                  <c:v>12.739174193481931</c:v>
                </c:pt>
                <c:pt idx="41">
                  <c:v>12.739174193481931</c:v>
                </c:pt>
                <c:pt idx="42">
                  <c:v>12.739174193481931</c:v>
                </c:pt>
                <c:pt idx="43">
                  <c:v>12.739174193481931</c:v>
                </c:pt>
                <c:pt idx="44">
                  <c:v>12.739174193481931</c:v>
                </c:pt>
                <c:pt idx="45">
                  <c:v>12.739174193481931</c:v>
                </c:pt>
                <c:pt idx="46">
                  <c:v>12.739174193481931</c:v>
                </c:pt>
                <c:pt idx="47">
                  <c:v>12.739174193481931</c:v>
                </c:pt>
                <c:pt idx="48">
                  <c:v>12.739174193481931</c:v>
                </c:pt>
                <c:pt idx="49">
                  <c:v>12.739174193481931</c:v>
                </c:pt>
                <c:pt idx="50">
                  <c:v>12.739174193481931</c:v>
                </c:pt>
                <c:pt idx="51">
                  <c:v>12.739174193481931</c:v>
                </c:pt>
                <c:pt idx="52">
                  <c:v>12.739174193481931</c:v>
                </c:pt>
                <c:pt idx="53">
                  <c:v>12.739174193481931</c:v>
                </c:pt>
                <c:pt idx="54">
                  <c:v>12.739174193481931</c:v>
                </c:pt>
                <c:pt idx="55">
                  <c:v>12.739174193481931</c:v>
                </c:pt>
                <c:pt idx="56">
                  <c:v>12.739174193481931</c:v>
                </c:pt>
                <c:pt idx="57">
                  <c:v>12.739174193481931</c:v>
                </c:pt>
                <c:pt idx="58">
                  <c:v>12.739174193481931</c:v>
                </c:pt>
                <c:pt idx="59">
                  <c:v>12.739174193481931</c:v>
                </c:pt>
                <c:pt idx="60">
                  <c:v>12.739174193481931</c:v>
                </c:pt>
                <c:pt idx="61">
                  <c:v>12.739174193481931</c:v>
                </c:pt>
                <c:pt idx="62">
                  <c:v>12.739174193481931</c:v>
                </c:pt>
                <c:pt idx="63">
                  <c:v>12.739174193481931</c:v>
                </c:pt>
                <c:pt idx="64">
                  <c:v>12.739174193481931</c:v>
                </c:pt>
                <c:pt idx="65">
                  <c:v>12.739174193481931</c:v>
                </c:pt>
                <c:pt idx="66">
                  <c:v>12.739174193481931</c:v>
                </c:pt>
                <c:pt idx="67">
                  <c:v>12.739174193481931</c:v>
                </c:pt>
                <c:pt idx="68">
                  <c:v>12.739174193481931</c:v>
                </c:pt>
                <c:pt idx="69">
                  <c:v>12.739174193481931</c:v>
                </c:pt>
                <c:pt idx="70">
                  <c:v>12.739174193481931</c:v>
                </c:pt>
                <c:pt idx="71">
                  <c:v>12.739174193481931</c:v>
                </c:pt>
                <c:pt idx="72">
                  <c:v>12.739174193481931</c:v>
                </c:pt>
                <c:pt idx="73">
                  <c:v>12.739174193481931</c:v>
                </c:pt>
                <c:pt idx="74">
                  <c:v>12.739174193481931</c:v>
                </c:pt>
                <c:pt idx="75">
                  <c:v>12.739174193481931</c:v>
                </c:pt>
                <c:pt idx="76">
                  <c:v>12.739174193481931</c:v>
                </c:pt>
                <c:pt idx="77">
                  <c:v>12.739174193481931</c:v>
                </c:pt>
                <c:pt idx="78">
                  <c:v>12.739174193481931</c:v>
                </c:pt>
                <c:pt idx="79">
                  <c:v>12.739174193481931</c:v>
                </c:pt>
                <c:pt idx="80">
                  <c:v>12.739174193481931</c:v>
                </c:pt>
                <c:pt idx="81">
                  <c:v>12.739174193481931</c:v>
                </c:pt>
                <c:pt idx="82">
                  <c:v>12.739174193481931</c:v>
                </c:pt>
                <c:pt idx="83">
                  <c:v>12.739174193481931</c:v>
                </c:pt>
                <c:pt idx="84">
                  <c:v>12.739174193481931</c:v>
                </c:pt>
                <c:pt idx="85">
                  <c:v>12.739174193481931</c:v>
                </c:pt>
                <c:pt idx="86">
                  <c:v>12.739174193481931</c:v>
                </c:pt>
                <c:pt idx="87">
                  <c:v>12.739174193481931</c:v>
                </c:pt>
                <c:pt idx="88">
                  <c:v>12.739174193481931</c:v>
                </c:pt>
                <c:pt idx="89">
                  <c:v>12.739174193481931</c:v>
                </c:pt>
                <c:pt idx="90">
                  <c:v>12.739174193481931</c:v>
                </c:pt>
                <c:pt idx="91">
                  <c:v>12.739174193481931</c:v>
                </c:pt>
                <c:pt idx="92">
                  <c:v>12.739174193481931</c:v>
                </c:pt>
                <c:pt idx="93">
                  <c:v>12.739174193481931</c:v>
                </c:pt>
                <c:pt idx="94">
                  <c:v>12.739174193481931</c:v>
                </c:pt>
                <c:pt idx="95">
                  <c:v>12.739174193481931</c:v>
                </c:pt>
                <c:pt idx="96">
                  <c:v>12.739174193481931</c:v>
                </c:pt>
                <c:pt idx="97">
                  <c:v>12.739174193481931</c:v>
                </c:pt>
                <c:pt idx="98">
                  <c:v>12.739174193481931</c:v>
                </c:pt>
                <c:pt idx="99">
                  <c:v>12.739174193481931</c:v>
                </c:pt>
                <c:pt idx="100">
                  <c:v>12.739174193481931</c:v>
                </c:pt>
                <c:pt idx="101">
                  <c:v>12.739174193481931</c:v>
                </c:pt>
                <c:pt idx="102">
                  <c:v>12.739174193481931</c:v>
                </c:pt>
                <c:pt idx="103">
                  <c:v>12.739174193481931</c:v>
                </c:pt>
                <c:pt idx="104">
                  <c:v>12.739174193481931</c:v>
                </c:pt>
                <c:pt idx="105">
                  <c:v>12.739174193481931</c:v>
                </c:pt>
                <c:pt idx="106">
                  <c:v>12.739174193481931</c:v>
                </c:pt>
                <c:pt idx="107">
                  <c:v>12.739174193481931</c:v>
                </c:pt>
                <c:pt idx="108">
                  <c:v>12.739174193481931</c:v>
                </c:pt>
                <c:pt idx="109">
                  <c:v>12.739174193481931</c:v>
                </c:pt>
                <c:pt idx="110">
                  <c:v>12.739174193481931</c:v>
                </c:pt>
                <c:pt idx="111">
                  <c:v>12.739174193481931</c:v>
                </c:pt>
                <c:pt idx="112">
                  <c:v>12.739174193481931</c:v>
                </c:pt>
                <c:pt idx="113">
                  <c:v>12.739174193481931</c:v>
                </c:pt>
                <c:pt idx="114">
                  <c:v>12.739174193481931</c:v>
                </c:pt>
                <c:pt idx="115">
                  <c:v>12.739174193481931</c:v>
                </c:pt>
                <c:pt idx="116">
                  <c:v>12.739174193481931</c:v>
                </c:pt>
                <c:pt idx="117">
                  <c:v>12.739174193481931</c:v>
                </c:pt>
                <c:pt idx="118">
                  <c:v>12.739174193481931</c:v>
                </c:pt>
                <c:pt idx="119">
                  <c:v>12.739174193481931</c:v>
                </c:pt>
                <c:pt idx="120">
                  <c:v>12.739174193481931</c:v>
                </c:pt>
                <c:pt idx="121">
                  <c:v>12.739174193481931</c:v>
                </c:pt>
                <c:pt idx="122">
                  <c:v>12.739174193481931</c:v>
                </c:pt>
                <c:pt idx="123">
                  <c:v>12.739174193481931</c:v>
                </c:pt>
                <c:pt idx="124">
                  <c:v>12.739174193481931</c:v>
                </c:pt>
                <c:pt idx="125">
                  <c:v>12.739174193481931</c:v>
                </c:pt>
                <c:pt idx="126">
                  <c:v>12.739174193481931</c:v>
                </c:pt>
                <c:pt idx="127">
                  <c:v>12.739174193481931</c:v>
                </c:pt>
                <c:pt idx="128">
                  <c:v>12.739174193481931</c:v>
                </c:pt>
                <c:pt idx="129">
                  <c:v>12.739174193481931</c:v>
                </c:pt>
                <c:pt idx="130">
                  <c:v>12.739174193481931</c:v>
                </c:pt>
                <c:pt idx="131">
                  <c:v>12.739174193481931</c:v>
                </c:pt>
                <c:pt idx="132">
                  <c:v>12.739174193481931</c:v>
                </c:pt>
                <c:pt idx="133">
                  <c:v>12.739174193481931</c:v>
                </c:pt>
                <c:pt idx="134">
                  <c:v>12.739174193481931</c:v>
                </c:pt>
                <c:pt idx="135">
                  <c:v>12.739174193481931</c:v>
                </c:pt>
                <c:pt idx="136">
                  <c:v>12.739174193481931</c:v>
                </c:pt>
                <c:pt idx="137">
                  <c:v>12.739174193481931</c:v>
                </c:pt>
                <c:pt idx="138">
                  <c:v>12.739174193481931</c:v>
                </c:pt>
                <c:pt idx="139">
                  <c:v>12.739174193481931</c:v>
                </c:pt>
                <c:pt idx="140">
                  <c:v>12.739174193481931</c:v>
                </c:pt>
                <c:pt idx="141">
                  <c:v>12.739174193481931</c:v>
                </c:pt>
                <c:pt idx="142">
                  <c:v>12.739174193481931</c:v>
                </c:pt>
                <c:pt idx="143">
                  <c:v>12.739174193481931</c:v>
                </c:pt>
                <c:pt idx="144">
                  <c:v>12.739174193481931</c:v>
                </c:pt>
                <c:pt idx="145">
                  <c:v>12.739174193481931</c:v>
                </c:pt>
                <c:pt idx="146">
                  <c:v>12.739174193481931</c:v>
                </c:pt>
                <c:pt idx="147">
                  <c:v>12.739174193481931</c:v>
                </c:pt>
                <c:pt idx="148">
                  <c:v>12.739174193481931</c:v>
                </c:pt>
                <c:pt idx="149">
                  <c:v>12.739174193481931</c:v>
                </c:pt>
                <c:pt idx="150">
                  <c:v>12.739174193481931</c:v>
                </c:pt>
                <c:pt idx="151">
                  <c:v>12.739174193481931</c:v>
                </c:pt>
                <c:pt idx="152">
                  <c:v>12.739174193481931</c:v>
                </c:pt>
                <c:pt idx="153">
                  <c:v>12.739174193481931</c:v>
                </c:pt>
                <c:pt idx="154">
                  <c:v>12.739174193481931</c:v>
                </c:pt>
                <c:pt idx="155">
                  <c:v>12.739174193481931</c:v>
                </c:pt>
                <c:pt idx="156">
                  <c:v>12.739174193481931</c:v>
                </c:pt>
                <c:pt idx="157">
                  <c:v>12.739174193481931</c:v>
                </c:pt>
                <c:pt idx="158">
                  <c:v>12.739174193481931</c:v>
                </c:pt>
                <c:pt idx="159">
                  <c:v>12.739174193481931</c:v>
                </c:pt>
                <c:pt idx="160">
                  <c:v>12.739174193481931</c:v>
                </c:pt>
                <c:pt idx="161">
                  <c:v>12.739174193481931</c:v>
                </c:pt>
                <c:pt idx="162">
                  <c:v>12.739174193481931</c:v>
                </c:pt>
                <c:pt idx="163">
                  <c:v>12.739174193481931</c:v>
                </c:pt>
                <c:pt idx="164">
                  <c:v>12.739174193481931</c:v>
                </c:pt>
                <c:pt idx="165">
                  <c:v>12.739174193481931</c:v>
                </c:pt>
                <c:pt idx="166">
                  <c:v>12.739174193481931</c:v>
                </c:pt>
                <c:pt idx="167">
                  <c:v>12.739174193481931</c:v>
                </c:pt>
                <c:pt idx="168">
                  <c:v>12.739174193481931</c:v>
                </c:pt>
                <c:pt idx="169">
                  <c:v>12.739174193481931</c:v>
                </c:pt>
                <c:pt idx="170">
                  <c:v>12.739174193481931</c:v>
                </c:pt>
                <c:pt idx="171">
                  <c:v>12.739174193481931</c:v>
                </c:pt>
                <c:pt idx="172">
                  <c:v>12.739174193481931</c:v>
                </c:pt>
                <c:pt idx="173">
                  <c:v>12.739174193481931</c:v>
                </c:pt>
                <c:pt idx="174">
                  <c:v>12.739174193481931</c:v>
                </c:pt>
                <c:pt idx="175">
                  <c:v>12.739174193481931</c:v>
                </c:pt>
                <c:pt idx="176">
                  <c:v>12.739174193481931</c:v>
                </c:pt>
                <c:pt idx="177">
                  <c:v>12.739174193481931</c:v>
                </c:pt>
                <c:pt idx="178">
                  <c:v>12.739174193481931</c:v>
                </c:pt>
                <c:pt idx="179">
                  <c:v>12.739174193481931</c:v>
                </c:pt>
                <c:pt idx="180">
                  <c:v>12.739174193481931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7.9248258065180703</c:v>
                </c:pt>
                <c:pt idx="1">
                  <c:v>7.9248258065180703</c:v>
                </c:pt>
                <c:pt idx="2">
                  <c:v>7.9248258065180703</c:v>
                </c:pt>
                <c:pt idx="3">
                  <c:v>7.9248258065180703</c:v>
                </c:pt>
                <c:pt idx="4">
                  <c:v>7.9248258065180703</c:v>
                </c:pt>
                <c:pt idx="5">
                  <c:v>7.9248258065180703</c:v>
                </c:pt>
                <c:pt idx="6">
                  <c:v>7.9248258065180703</c:v>
                </c:pt>
                <c:pt idx="7">
                  <c:v>7.9248258065180703</c:v>
                </c:pt>
                <c:pt idx="8">
                  <c:v>7.9248258065180703</c:v>
                </c:pt>
                <c:pt idx="9">
                  <c:v>7.9248258065180703</c:v>
                </c:pt>
                <c:pt idx="10">
                  <c:v>7.9248258065180703</c:v>
                </c:pt>
                <c:pt idx="11">
                  <c:v>7.9248258065180703</c:v>
                </c:pt>
                <c:pt idx="12">
                  <c:v>7.9248258065180703</c:v>
                </c:pt>
                <c:pt idx="13">
                  <c:v>7.9248258065180703</c:v>
                </c:pt>
                <c:pt idx="14">
                  <c:v>7.9248258065180703</c:v>
                </c:pt>
                <c:pt idx="15">
                  <c:v>7.9248258065180703</c:v>
                </c:pt>
                <c:pt idx="16">
                  <c:v>7.9248258065180703</c:v>
                </c:pt>
                <c:pt idx="17">
                  <c:v>7.9248258065180703</c:v>
                </c:pt>
                <c:pt idx="18">
                  <c:v>7.9248258065180703</c:v>
                </c:pt>
                <c:pt idx="19">
                  <c:v>7.9248258065180703</c:v>
                </c:pt>
                <c:pt idx="20">
                  <c:v>7.9248258065180703</c:v>
                </c:pt>
                <c:pt idx="21">
                  <c:v>7.9248258065180703</c:v>
                </c:pt>
                <c:pt idx="22">
                  <c:v>7.9248258065180703</c:v>
                </c:pt>
                <c:pt idx="23">
                  <c:v>7.9248258065180703</c:v>
                </c:pt>
                <c:pt idx="24">
                  <c:v>7.9248258065180703</c:v>
                </c:pt>
                <c:pt idx="25">
                  <c:v>7.9248258065180703</c:v>
                </c:pt>
                <c:pt idx="26">
                  <c:v>7.9248258065180703</c:v>
                </c:pt>
                <c:pt idx="27">
                  <c:v>7.9248258065180703</c:v>
                </c:pt>
                <c:pt idx="28">
                  <c:v>7.9248258065180703</c:v>
                </c:pt>
                <c:pt idx="29">
                  <c:v>7.9248258065180703</c:v>
                </c:pt>
                <c:pt idx="30">
                  <c:v>7.9248258065180703</c:v>
                </c:pt>
                <c:pt idx="31">
                  <c:v>7.9248258065180703</c:v>
                </c:pt>
                <c:pt idx="32">
                  <c:v>7.9248258065180703</c:v>
                </c:pt>
                <c:pt idx="33">
                  <c:v>7.9248258065180703</c:v>
                </c:pt>
                <c:pt idx="34">
                  <c:v>7.9248258065180703</c:v>
                </c:pt>
                <c:pt idx="35">
                  <c:v>7.9248258065180703</c:v>
                </c:pt>
                <c:pt idx="36">
                  <c:v>7.9248258065180703</c:v>
                </c:pt>
                <c:pt idx="37">
                  <c:v>7.9248258065180703</c:v>
                </c:pt>
                <c:pt idx="38">
                  <c:v>7.9248258065180703</c:v>
                </c:pt>
                <c:pt idx="39">
                  <c:v>7.9248258065180703</c:v>
                </c:pt>
                <c:pt idx="40">
                  <c:v>7.9248258065180703</c:v>
                </c:pt>
                <c:pt idx="41">
                  <c:v>7.9248258065180703</c:v>
                </c:pt>
                <c:pt idx="42">
                  <c:v>7.9248258065180703</c:v>
                </c:pt>
                <c:pt idx="43">
                  <c:v>7.9248258065180703</c:v>
                </c:pt>
                <c:pt idx="44">
                  <c:v>7.9248258065180703</c:v>
                </c:pt>
                <c:pt idx="45">
                  <c:v>7.9248258065180703</c:v>
                </c:pt>
                <c:pt idx="46">
                  <c:v>7.9248258065180703</c:v>
                </c:pt>
                <c:pt idx="47">
                  <c:v>7.9248258065180703</c:v>
                </c:pt>
                <c:pt idx="48">
                  <c:v>7.9248258065180703</c:v>
                </c:pt>
                <c:pt idx="49">
                  <c:v>7.9248258065180703</c:v>
                </c:pt>
                <c:pt idx="50">
                  <c:v>7.9248258065180703</c:v>
                </c:pt>
                <c:pt idx="51">
                  <c:v>7.9248258065180703</c:v>
                </c:pt>
                <c:pt idx="52">
                  <c:v>7.9248258065180703</c:v>
                </c:pt>
                <c:pt idx="53">
                  <c:v>7.9248258065180703</c:v>
                </c:pt>
                <c:pt idx="54">
                  <c:v>7.9248258065180703</c:v>
                </c:pt>
                <c:pt idx="55">
                  <c:v>7.9248258065180703</c:v>
                </c:pt>
                <c:pt idx="56">
                  <c:v>7.9248258065180703</c:v>
                </c:pt>
                <c:pt idx="57">
                  <c:v>7.9248258065180703</c:v>
                </c:pt>
                <c:pt idx="58">
                  <c:v>7.9248258065180703</c:v>
                </c:pt>
                <c:pt idx="59">
                  <c:v>7.9248258065180703</c:v>
                </c:pt>
                <c:pt idx="60">
                  <c:v>7.9248258065180703</c:v>
                </c:pt>
                <c:pt idx="61">
                  <c:v>7.9248258065180703</c:v>
                </c:pt>
                <c:pt idx="62">
                  <c:v>7.9248258065180703</c:v>
                </c:pt>
                <c:pt idx="63">
                  <c:v>7.9248258065180703</c:v>
                </c:pt>
                <c:pt idx="64">
                  <c:v>7.9248258065180703</c:v>
                </c:pt>
                <c:pt idx="65">
                  <c:v>7.9248258065180703</c:v>
                </c:pt>
                <c:pt idx="66">
                  <c:v>7.9248258065180703</c:v>
                </c:pt>
                <c:pt idx="67">
                  <c:v>7.9248258065180703</c:v>
                </c:pt>
                <c:pt idx="68">
                  <c:v>7.9248258065180703</c:v>
                </c:pt>
                <c:pt idx="69">
                  <c:v>7.9248258065180703</c:v>
                </c:pt>
                <c:pt idx="70">
                  <c:v>7.9248258065180703</c:v>
                </c:pt>
                <c:pt idx="71">
                  <c:v>7.9248258065180703</c:v>
                </c:pt>
                <c:pt idx="72">
                  <c:v>7.9248258065180703</c:v>
                </c:pt>
                <c:pt idx="73">
                  <c:v>7.9248258065180703</c:v>
                </c:pt>
                <c:pt idx="74">
                  <c:v>7.9248258065180703</c:v>
                </c:pt>
                <c:pt idx="75">
                  <c:v>7.9248258065180703</c:v>
                </c:pt>
                <c:pt idx="76">
                  <c:v>7.9248258065180703</c:v>
                </c:pt>
                <c:pt idx="77">
                  <c:v>7.9248258065180703</c:v>
                </c:pt>
                <c:pt idx="78">
                  <c:v>7.9248258065180703</c:v>
                </c:pt>
                <c:pt idx="79">
                  <c:v>7.9248258065180703</c:v>
                </c:pt>
                <c:pt idx="80">
                  <c:v>7.9248258065180703</c:v>
                </c:pt>
                <c:pt idx="81">
                  <c:v>7.9248258065180703</c:v>
                </c:pt>
                <c:pt idx="82">
                  <c:v>7.9248258065180703</c:v>
                </c:pt>
                <c:pt idx="83">
                  <c:v>7.9248258065180703</c:v>
                </c:pt>
                <c:pt idx="84">
                  <c:v>7.9248258065180703</c:v>
                </c:pt>
                <c:pt idx="85">
                  <c:v>7.9248258065180703</c:v>
                </c:pt>
                <c:pt idx="86">
                  <c:v>7.9248258065180703</c:v>
                </c:pt>
                <c:pt idx="87">
                  <c:v>7.9248258065180703</c:v>
                </c:pt>
                <c:pt idx="88">
                  <c:v>7.9248258065180703</c:v>
                </c:pt>
                <c:pt idx="89">
                  <c:v>7.9248258065180703</c:v>
                </c:pt>
                <c:pt idx="90">
                  <c:v>7.9248258065180703</c:v>
                </c:pt>
                <c:pt idx="91">
                  <c:v>7.9248258065180703</c:v>
                </c:pt>
                <c:pt idx="92">
                  <c:v>7.9248258065180703</c:v>
                </c:pt>
                <c:pt idx="93">
                  <c:v>7.9248258065180703</c:v>
                </c:pt>
                <c:pt idx="94">
                  <c:v>7.9248258065180703</c:v>
                </c:pt>
                <c:pt idx="95">
                  <c:v>7.9248258065180703</c:v>
                </c:pt>
                <c:pt idx="96">
                  <c:v>7.9248258065180703</c:v>
                </c:pt>
                <c:pt idx="97">
                  <c:v>7.9248258065180703</c:v>
                </c:pt>
                <c:pt idx="98">
                  <c:v>7.9248258065180703</c:v>
                </c:pt>
                <c:pt idx="99">
                  <c:v>7.9248258065180703</c:v>
                </c:pt>
                <c:pt idx="100">
                  <c:v>7.9248258065180703</c:v>
                </c:pt>
                <c:pt idx="101">
                  <c:v>7.9248258065180703</c:v>
                </c:pt>
                <c:pt idx="102">
                  <c:v>7.9248258065180703</c:v>
                </c:pt>
                <c:pt idx="103">
                  <c:v>7.9248258065180703</c:v>
                </c:pt>
                <c:pt idx="104">
                  <c:v>7.9248258065180703</c:v>
                </c:pt>
                <c:pt idx="105">
                  <c:v>7.9248258065180703</c:v>
                </c:pt>
                <c:pt idx="106">
                  <c:v>7.9248258065180703</c:v>
                </c:pt>
                <c:pt idx="107">
                  <c:v>7.9248258065180703</c:v>
                </c:pt>
                <c:pt idx="108">
                  <c:v>7.9248258065180703</c:v>
                </c:pt>
                <c:pt idx="109">
                  <c:v>7.9248258065180703</c:v>
                </c:pt>
                <c:pt idx="110">
                  <c:v>7.9248258065180703</c:v>
                </c:pt>
                <c:pt idx="111">
                  <c:v>7.9248258065180703</c:v>
                </c:pt>
                <c:pt idx="112">
                  <c:v>7.9248258065180703</c:v>
                </c:pt>
                <c:pt idx="113">
                  <c:v>7.9248258065180703</c:v>
                </c:pt>
                <c:pt idx="114">
                  <c:v>7.9248258065180703</c:v>
                </c:pt>
                <c:pt idx="115">
                  <c:v>7.9248258065180703</c:v>
                </c:pt>
                <c:pt idx="116">
                  <c:v>7.9248258065180703</c:v>
                </c:pt>
                <c:pt idx="117">
                  <c:v>7.9248258065180703</c:v>
                </c:pt>
                <c:pt idx="118">
                  <c:v>7.9248258065180703</c:v>
                </c:pt>
                <c:pt idx="119">
                  <c:v>7.9248258065180703</c:v>
                </c:pt>
                <c:pt idx="120">
                  <c:v>7.9248258065180703</c:v>
                </c:pt>
                <c:pt idx="121">
                  <c:v>7.9248258065180703</c:v>
                </c:pt>
                <c:pt idx="122">
                  <c:v>7.9248258065180703</c:v>
                </c:pt>
                <c:pt idx="123">
                  <c:v>7.9248258065180703</c:v>
                </c:pt>
                <c:pt idx="124">
                  <c:v>7.9248258065180703</c:v>
                </c:pt>
                <c:pt idx="125">
                  <c:v>7.9248258065180703</c:v>
                </c:pt>
                <c:pt idx="126">
                  <c:v>7.9248258065180703</c:v>
                </c:pt>
                <c:pt idx="127">
                  <c:v>7.9248258065180703</c:v>
                </c:pt>
                <c:pt idx="128">
                  <c:v>7.9248258065180703</c:v>
                </c:pt>
                <c:pt idx="129">
                  <c:v>7.9248258065180703</c:v>
                </c:pt>
                <c:pt idx="130">
                  <c:v>7.9248258065180703</c:v>
                </c:pt>
                <c:pt idx="131">
                  <c:v>7.9248258065180703</c:v>
                </c:pt>
                <c:pt idx="132">
                  <c:v>7.9248258065180703</c:v>
                </c:pt>
                <c:pt idx="133">
                  <c:v>7.9248258065180703</c:v>
                </c:pt>
                <c:pt idx="134">
                  <c:v>7.9248258065180703</c:v>
                </c:pt>
                <c:pt idx="135">
                  <c:v>7.9248258065180703</c:v>
                </c:pt>
                <c:pt idx="136">
                  <c:v>7.9248258065180703</c:v>
                </c:pt>
                <c:pt idx="137">
                  <c:v>7.9248258065180703</c:v>
                </c:pt>
                <c:pt idx="138">
                  <c:v>7.9248258065180703</c:v>
                </c:pt>
                <c:pt idx="139">
                  <c:v>7.9248258065180703</c:v>
                </c:pt>
                <c:pt idx="140">
                  <c:v>7.9248258065180703</c:v>
                </c:pt>
                <c:pt idx="141">
                  <c:v>7.9248258065180703</c:v>
                </c:pt>
                <c:pt idx="142">
                  <c:v>7.9248258065180703</c:v>
                </c:pt>
                <c:pt idx="143">
                  <c:v>7.9248258065180703</c:v>
                </c:pt>
                <c:pt idx="144">
                  <c:v>7.9248258065180703</c:v>
                </c:pt>
                <c:pt idx="145">
                  <c:v>7.9248258065180703</c:v>
                </c:pt>
                <c:pt idx="146">
                  <c:v>7.9248258065180703</c:v>
                </c:pt>
                <c:pt idx="147">
                  <c:v>7.9248258065180703</c:v>
                </c:pt>
                <c:pt idx="148">
                  <c:v>7.9248258065180703</c:v>
                </c:pt>
                <c:pt idx="149">
                  <c:v>7.9248258065180703</c:v>
                </c:pt>
                <c:pt idx="150">
                  <c:v>7.9248258065180703</c:v>
                </c:pt>
                <c:pt idx="151">
                  <c:v>7.9248258065180703</c:v>
                </c:pt>
                <c:pt idx="152">
                  <c:v>7.9248258065180703</c:v>
                </c:pt>
                <c:pt idx="153">
                  <c:v>7.9248258065180703</c:v>
                </c:pt>
                <c:pt idx="154">
                  <c:v>7.9248258065180703</c:v>
                </c:pt>
                <c:pt idx="155">
                  <c:v>7.9248258065180703</c:v>
                </c:pt>
                <c:pt idx="156">
                  <c:v>7.9248258065180703</c:v>
                </c:pt>
                <c:pt idx="157">
                  <c:v>7.9248258065180703</c:v>
                </c:pt>
                <c:pt idx="158">
                  <c:v>7.9248258065180703</c:v>
                </c:pt>
                <c:pt idx="159">
                  <c:v>7.9248258065180703</c:v>
                </c:pt>
                <c:pt idx="160">
                  <c:v>7.9248258065180703</c:v>
                </c:pt>
                <c:pt idx="161">
                  <c:v>7.9248258065180703</c:v>
                </c:pt>
                <c:pt idx="162">
                  <c:v>7.9248258065180703</c:v>
                </c:pt>
                <c:pt idx="163">
                  <c:v>7.9248258065180703</c:v>
                </c:pt>
                <c:pt idx="164">
                  <c:v>7.9248258065180703</c:v>
                </c:pt>
                <c:pt idx="165">
                  <c:v>7.9248258065180703</c:v>
                </c:pt>
                <c:pt idx="166">
                  <c:v>7.9248258065180703</c:v>
                </c:pt>
                <c:pt idx="167">
                  <c:v>7.9248258065180703</c:v>
                </c:pt>
                <c:pt idx="168">
                  <c:v>7.9248258065180703</c:v>
                </c:pt>
                <c:pt idx="169">
                  <c:v>7.9248258065180703</c:v>
                </c:pt>
                <c:pt idx="170">
                  <c:v>7.9248258065180703</c:v>
                </c:pt>
                <c:pt idx="171">
                  <c:v>7.9248258065180703</c:v>
                </c:pt>
                <c:pt idx="172">
                  <c:v>7.9248258065180703</c:v>
                </c:pt>
                <c:pt idx="173">
                  <c:v>7.9248258065180703</c:v>
                </c:pt>
                <c:pt idx="174">
                  <c:v>7.9248258065180703</c:v>
                </c:pt>
                <c:pt idx="175">
                  <c:v>7.9248258065180703</c:v>
                </c:pt>
                <c:pt idx="176">
                  <c:v>7.9248258065180703</c:v>
                </c:pt>
                <c:pt idx="177">
                  <c:v>7.9248258065180703</c:v>
                </c:pt>
                <c:pt idx="178">
                  <c:v>7.9248258065180703</c:v>
                </c:pt>
                <c:pt idx="179">
                  <c:v>7.9248258065180703</c:v>
                </c:pt>
                <c:pt idx="180">
                  <c:v>7.9248258065180703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13.79</c:v>
                </c:pt>
                <c:pt idx="1">
                  <c:v>14.72</c:v>
                </c:pt>
                <c:pt idx="2">
                  <c:v>13.33</c:v>
                </c:pt>
                <c:pt idx="3">
                  <c:v>9.98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4100</c:v>
                </c:pt>
                <c:pt idx="2">
                  <c:v>3100</c:v>
                </c:pt>
                <c:pt idx="3">
                  <c:v>2500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  <c:pt idx="169">
                  <c:v>7.9</c:v>
                </c:pt>
                <c:pt idx="170">
                  <c:v>7.8</c:v>
                </c:pt>
                <c:pt idx="171">
                  <c:v>8</c:v>
                </c:pt>
                <c:pt idx="172">
                  <c:v>8.1</c:v>
                </c:pt>
                <c:pt idx="173">
                  <c:v>8</c:v>
                </c:pt>
                <c:pt idx="174">
                  <c:v>8</c:v>
                </c:pt>
                <c:pt idx="175">
                  <c:v>7.9</c:v>
                </c:pt>
                <c:pt idx="176">
                  <c:v>7.8</c:v>
                </c:pt>
                <c:pt idx="177">
                  <c:v>7.8</c:v>
                </c:pt>
                <c:pt idx="178">
                  <c:v>7.7</c:v>
                </c:pt>
                <c:pt idx="179">
                  <c:v>7.9</c:v>
                </c:pt>
                <c:pt idx="18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7.9374301675977676</c:v>
                </c:pt>
                <c:pt idx="1">
                  <c:v>7.9374301675977676</c:v>
                </c:pt>
                <c:pt idx="2">
                  <c:v>7.9374301675977676</c:v>
                </c:pt>
                <c:pt idx="3">
                  <c:v>7.9374301675977676</c:v>
                </c:pt>
                <c:pt idx="4">
                  <c:v>7.9374301675977676</c:v>
                </c:pt>
                <c:pt idx="5">
                  <c:v>7.9374301675977676</c:v>
                </c:pt>
                <c:pt idx="6">
                  <c:v>7.9374301675977676</c:v>
                </c:pt>
                <c:pt idx="7">
                  <c:v>7.9374301675977676</c:v>
                </c:pt>
                <c:pt idx="8">
                  <c:v>7.9374301675977676</c:v>
                </c:pt>
                <c:pt idx="9">
                  <c:v>7.9374301675977676</c:v>
                </c:pt>
                <c:pt idx="10">
                  <c:v>7.9374301675977676</c:v>
                </c:pt>
                <c:pt idx="11">
                  <c:v>7.9374301675977676</c:v>
                </c:pt>
                <c:pt idx="12">
                  <c:v>7.9374301675977676</c:v>
                </c:pt>
                <c:pt idx="13">
                  <c:v>7.9374301675977676</c:v>
                </c:pt>
                <c:pt idx="14">
                  <c:v>7.9374301675977676</c:v>
                </c:pt>
                <c:pt idx="15">
                  <c:v>7.9374301675977676</c:v>
                </c:pt>
                <c:pt idx="16">
                  <c:v>7.9374301675977676</c:v>
                </c:pt>
                <c:pt idx="17">
                  <c:v>7.9374301675977676</c:v>
                </c:pt>
                <c:pt idx="18">
                  <c:v>7.9374301675977676</c:v>
                </c:pt>
                <c:pt idx="19">
                  <c:v>7.9374301675977676</c:v>
                </c:pt>
                <c:pt idx="20">
                  <c:v>7.9374301675977676</c:v>
                </c:pt>
                <c:pt idx="21">
                  <c:v>7.9374301675977676</c:v>
                </c:pt>
                <c:pt idx="22">
                  <c:v>7.9374301675977676</c:v>
                </c:pt>
                <c:pt idx="23">
                  <c:v>7.9374301675977676</c:v>
                </c:pt>
                <c:pt idx="24">
                  <c:v>7.9374301675977676</c:v>
                </c:pt>
                <c:pt idx="25">
                  <c:v>7.9374301675977676</c:v>
                </c:pt>
                <c:pt idx="26">
                  <c:v>7.9374301675977676</c:v>
                </c:pt>
                <c:pt idx="27">
                  <c:v>7.9374301675977676</c:v>
                </c:pt>
                <c:pt idx="28">
                  <c:v>7.9374301675977676</c:v>
                </c:pt>
                <c:pt idx="29">
                  <c:v>7.9374301675977676</c:v>
                </c:pt>
                <c:pt idx="30">
                  <c:v>7.9374301675977676</c:v>
                </c:pt>
                <c:pt idx="31">
                  <c:v>7.9374301675977676</c:v>
                </c:pt>
                <c:pt idx="32">
                  <c:v>7.9374301675977676</c:v>
                </c:pt>
                <c:pt idx="33">
                  <c:v>7.9374301675977676</c:v>
                </c:pt>
                <c:pt idx="34">
                  <c:v>7.9374301675977676</c:v>
                </c:pt>
                <c:pt idx="35">
                  <c:v>7.9374301675977676</c:v>
                </c:pt>
                <c:pt idx="36">
                  <c:v>7.9374301675977676</c:v>
                </c:pt>
                <c:pt idx="37">
                  <c:v>7.9374301675977676</c:v>
                </c:pt>
                <c:pt idx="38">
                  <c:v>7.9374301675977676</c:v>
                </c:pt>
                <c:pt idx="39">
                  <c:v>7.9374301675977676</c:v>
                </c:pt>
                <c:pt idx="40">
                  <c:v>7.9374301675977676</c:v>
                </c:pt>
                <c:pt idx="41">
                  <c:v>7.9374301675977676</c:v>
                </c:pt>
                <c:pt idx="42">
                  <c:v>7.9374301675977676</c:v>
                </c:pt>
                <c:pt idx="43">
                  <c:v>7.9374301675977676</c:v>
                </c:pt>
                <c:pt idx="44">
                  <c:v>7.9374301675977676</c:v>
                </c:pt>
                <c:pt idx="45">
                  <c:v>7.9374301675977676</c:v>
                </c:pt>
                <c:pt idx="46">
                  <c:v>7.9374301675977676</c:v>
                </c:pt>
                <c:pt idx="47">
                  <c:v>7.9374301675977676</c:v>
                </c:pt>
                <c:pt idx="48">
                  <c:v>7.9374301675977676</c:v>
                </c:pt>
                <c:pt idx="49">
                  <c:v>7.9374301675977676</c:v>
                </c:pt>
                <c:pt idx="50">
                  <c:v>7.9374301675977676</c:v>
                </c:pt>
                <c:pt idx="51">
                  <c:v>7.9374301675977676</c:v>
                </c:pt>
                <c:pt idx="52">
                  <c:v>7.9374301675977676</c:v>
                </c:pt>
                <c:pt idx="53">
                  <c:v>7.9374301675977676</c:v>
                </c:pt>
                <c:pt idx="54">
                  <c:v>7.9374301675977676</c:v>
                </c:pt>
                <c:pt idx="55">
                  <c:v>7.9374301675977676</c:v>
                </c:pt>
                <c:pt idx="56">
                  <c:v>7.9374301675977676</c:v>
                </c:pt>
                <c:pt idx="57">
                  <c:v>7.9374301675977676</c:v>
                </c:pt>
                <c:pt idx="58">
                  <c:v>7.9374301675977676</c:v>
                </c:pt>
                <c:pt idx="59">
                  <c:v>7.9374301675977676</c:v>
                </c:pt>
                <c:pt idx="60">
                  <c:v>7.9374301675977676</c:v>
                </c:pt>
                <c:pt idx="61">
                  <c:v>7.9374301675977676</c:v>
                </c:pt>
                <c:pt idx="62">
                  <c:v>7.9374301675977676</c:v>
                </c:pt>
                <c:pt idx="63">
                  <c:v>7.9374301675977676</c:v>
                </c:pt>
                <c:pt idx="64">
                  <c:v>7.9374301675977676</c:v>
                </c:pt>
                <c:pt idx="65">
                  <c:v>7.9374301675977676</c:v>
                </c:pt>
                <c:pt idx="66">
                  <c:v>7.9374301675977676</c:v>
                </c:pt>
                <c:pt idx="67">
                  <c:v>7.9374301675977676</c:v>
                </c:pt>
                <c:pt idx="68">
                  <c:v>7.9374301675977676</c:v>
                </c:pt>
                <c:pt idx="69">
                  <c:v>7.9374301675977676</c:v>
                </c:pt>
                <c:pt idx="70">
                  <c:v>7.9374301675977676</c:v>
                </c:pt>
                <c:pt idx="71">
                  <c:v>7.9374301675977676</c:v>
                </c:pt>
                <c:pt idx="72">
                  <c:v>7.9374301675977676</c:v>
                </c:pt>
                <c:pt idx="73">
                  <c:v>7.9374301675977676</c:v>
                </c:pt>
                <c:pt idx="74">
                  <c:v>7.9374301675977676</c:v>
                </c:pt>
                <c:pt idx="75">
                  <c:v>7.9374301675977676</c:v>
                </c:pt>
                <c:pt idx="76">
                  <c:v>7.9374301675977676</c:v>
                </c:pt>
                <c:pt idx="77">
                  <c:v>7.9374301675977676</c:v>
                </c:pt>
                <c:pt idx="78">
                  <c:v>7.9374301675977676</c:v>
                </c:pt>
                <c:pt idx="79">
                  <c:v>7.9374301675977676</c:v>
                </c:pt>
                <c:pt idx="80">
                  <c:v>7.9374301675977676</c:v>
                </c:pt>
                <c:pt idx="81">
                  <c:v>7.9374301675977676</c:v>
                </c:pt>
                <c:pt idx="82">
                  <c:v>7.9374301675977676</c:v>
                </c:pt>
                <c:pt idx="83">
                  <c:v>7.9374301675977676</c:v>
                </c:pt>
                <c:pt idx="84">
                  <c:v>7.9374301675977676</c:v>
                </c:pt>
                <c:pt idx="85">
                  <c:v>7.9374301675977676</c:v>
                </c:pt>
                <c:pt idx="86">
                  <c:v>7.9374301675977676</c:v>
                </c:pt>
                <c:pt idx="87">
                  <c:v>7.9374301675977676</c:v>
                </c:pt>
                <c:pt idx="88">
                  <c:v>7.9374301675977676</c:v>
                </c:pt>
                <c:pt idx="89">
                  <c:v>7.9374301675977676</c:v>
                </c:pt>
                <c:pt idx="90">
                  <c:v>7.9374301675977676</c:v>
                </c:pt>
                <c:pt idx="91">
                  <c:v>7.9374301675977676</c:v>
                </c:pt>
                <c:pt idx="92">
                  <c:v>7.9374301675977676</c:v>
                </c:pt>
                <c:pt idx="93">
                  <c:v>7.9374301675977676</c:v>
                </c:pt>
                <c:pt idx="94">
                  <c:v>7.9374301675977676</c:v>
                </c:pt>
                <c:pt idx="95">
                  <c:v>7.9374301675977676</c:v>
                </c:pt>
                <c:pt idx="96">
                  <c:v>7.9374301675977676</c:v>
                </c:pt>
                <c:pt idx="97">
                  <c:v>7.9374301675977676</c:v>
                </c:pt>
                <c:pt idx="98">
                  <c:v>7.9374301675977676</c:v>
                </c:pt>
                <c:pt idx="99">
                  <c:v>7.9374301675977676</c:v>
                </c:pt>
                <c:pt idx="100">
                  <c:v>7.9374301675977676</c:v>
                </c:pt>
                <c:pt idx="101">
                  <c:v>7.9374301675977676</c:v>
                </c:pt>
                <c:pt idx="102">
                  <c:v>7.9374301675977676</c:v>
                </c:pt>
                <c:pt idx="103">
                  <c:v>7.9374301675977676</c:v>
                </c:pt>
                <c:pt idx="104">
                  <c:v>7.9374301675977676</c:v>
                </c:pt>
                <c:pt idx="105">
                  <c:v>7.9374301675977676</c:v>
                </c:pt>
                <c:pt idx="106">
                  <c:v>7.9374301675977676</c:v>
                </c:pt>
                <c:pt idx="107">
                  <c:v>7.9374301675977676</c:v>
                </c:pt>
                <c:pt idx="108">
                  <c:v>7.9374301675977676</c:v>
                </c:pt>
                <c:pt idx="109">
                  <c:v>7.9374301675977676</c:v>
                </c:pt>
                <c:pt idx="110">
                  <c:v>7.9374301675977676</c:v>
                </c:pt>
                <c:pt idx="111">
                  <c:v>7.9374301675977676</c:v>
                </c:pt>
                <c:pt idx="112">
                  <c:v>7.9374301675977676</c:v>
                </c:pt>
                <c:pt idx="113">
                  <c:v>7.9374301675977676</c:v>
                </c:pt>
                <c:pt idx="114">
                  <c:v>7.9374301675977676</c:v>
                </c:pt>
                <c:pt idx="115">
                  <c:v>7.9374301675977676</c:v>
                </c:pt>
                <c:pt idx="116">
                  <c:v>7.9374301675977676</c:v>
                </c:pt>
                <c:pt idx="117">
                  <c:v>7.9374301675977676</c:v>
                </c:pt>
                <c:pt idx="118">
                  <c:v>7.9374301675977676</c:v>
                </c:pt>
                <c:pt idx="119">
                  <c:v>7.9374301675977676</c:v>
                </c:pt>
                <c:pt idx="120">
                  <c:v>7.9374301675977676</c:v>
                </c:pt>
                <c:pt idx="121">
                  <c:v>7.9374301675977676</c:v>
                </c:pt>
                <c:pt idx="122">
                  <c:v>7.9374301675977676</c:v>
                </c:pt>
                <c:pt idx="123">
                  <c:v>7.9374301675977676</c:v>
                </c:pt>
                <c:pt idx="124">
                  <c:v>7.9374301675977676</c:v>
                </c:pt>
                <c:pt idx="125">
                  <c:v>7.9374301675977676</c:v>
                </c:pt>
                <c:pt idx="126">
                  <c:v>7.9374301675977676</c:v>
                </c:pt>
                <c:pt idx="127">
                  <c:v>7.9374301675977676</c:v>
                </c:pt>
                <c:pt idx="128">
                  <c:v>7.9374301675977676</c:v>
                </c:pt>
                <c:pt idx="129">
                  <c:v>7.9374301675977676</c:v>
                </c:pt>
                <c:pt idx="130">
                  <c:v>7.9374301675977676</c:v>
                </c:pt>
                <c:pt idx="131">
                  <c:v>7.9374301675977676</c:v>
                </c:pt>
                <c:pt idx="132">
                  <c:v>7.9374301675977676</c:v>
                </c:pt>
                <c:pt idx="133">
                  <c:v>7.9374301675977676</c:v>
                </c:pt>
                <c:pt idx="134">
                  <c:v>7.9374301675977676</c:v>
                </c:pt>
                <c:pt idx="135">
                  <c:v>7.9374301675977676</c:v>
                </c:pt>
                <c:pt idx="136">
                  <c:v>7.9374301675977676</c:v>
                </c:pt>
                <c:pt idx="137">
                  <c:v>7.9374301675977676</c:v>
                </c:pt>
                <c:pt idx="138">
                  <c:v>7.9374301675977676</c:v>
                </c:pt>
                <c:pt idx="139">
                  <c:v>7.9374301675977676</c:v>
                </c:pt>
                <c:pt idx="140">
                  <c:v>7.9374301675977676</c:v>
                </c:pt>
                <c:pt idx="141">
                  <c:v>7.9374301675977676</c:v>
                </c:pt>
                <c:pt idx="142">
                  <c:v>7.9374301675977676</c:v>
                </c:pt>
                <c:pt idx="143">
                  <c:v>7.9374301675977676</c:v>
                </c:pt>
                <c:pt idx="144">
                  <c:v>7.9374301675977676</c:v>
                </c:pt>
                <c:pt idx="145">
                  <c:v>7.9374301675977676</c:v>
                </c:pt>
                <c:pt idx="146">
                  <c:v>7.9374301675977676</c:v>
                </c:pt>
                <c:pt idx="147">
                  <c:v>7.9374301675977676</c:v>
                </c:pt>
                <c:pt idx="148">
                  <c:v>7.9374301675977676</c:v>
                </c:pt>
                <c:pt idx="149">
                  <c:v>7.9374301675977676</c:v>
                </c:pt>
                <c:pt idx="150">
                  <c:v>7.9374301675977676</c:v>
                </c:pt>
                <c:pt idx="151">
                  <c:v>7.9374301675977676</c:v>
                </c:pt>
                <c:pt idx="152">
                  <c:v>7.9374301675977676</c:v>
                </c:pt>
                <c:pt idx="153">
                  <c:v>7.9374301675977676</c:v>
                </c:pt>
                <c:pt idx="154">
                  <c:v>7.9374301675977676</c:v>
                </c:pt>
                <c:pt idx="155">
                  <c:v>7.9374301675977676</c:v>
                </c:pt>
                <c:pt idx="156">
                  <c:v>7.9374301675977676</c:v>
                </c:pt>
                <c:pt idx="157">
                  <c:v>7.9374301675977676</c:v>
                </c:pt>
                <c:pt idx="158">
                  <c:v>7.9374301675977676</c:v>
                </c:pt>
                <c:pt idx="159">
                  <c:v>7.9374301675977676</c:v>
                </c:pt>
                <c:pt idx="160">
                  <c:v>7.9374301675977676</c:v>
                </c:pt>
                <c:pt idx="161">
                  <c:v>7.9374301675977676</c:v>
                </c:pt>
                <c:pt idx="162">
                  <c:v>7.9374301675977676</c:v>
                </c:pt>
                <c:pt idx="163">
                  <c:v>7.9374301675977676</c:v>
                </c:pt>
                <c:pt idx="164">
                  <c:v>7.9374301675977676</c:v>
                </c:pt>
                <c:pt idx="165">
                  <c:v>7.9374301675977676</c:v>
                </c:pt>
                <c:pt idx="166">
                  <c:v>7.9374301675977676</c:v>
                </c:pt>
                <c:pt idx="167">
                  <c:v>7.9374301675977676</c:v>
                </c:pt>
                <c:pt idx="168">
                  <c:v>7.9374301675977676</c:v>
                </c:pt>
                <c:pt idx="169">
                  <c:v>7.9374301675977676</c:v>
                </c:pt>
                <c:pt idx="170">
                  <c:v>7.9374301675977676</c:v>
                </c:pt>
                <c:pt idx="171">
                  <c:v>7.9374301675977676</c:v>
                </c:pt>
                <c:pt idx="172">
                  <c:v>7.9374301675977676</c:v>
                </c:pt>
                <c:pt idx="173">
                  <c:v>7.9374301675977676</c:v>
                </c:pt>
                <c:pt idx="174">
                  <c:v>7.9374301675977676</c:v>
                </c:pt>
                <c:pt idx="175">
                  <c:v>7.9374301675977676</c:v>
                </c:pt>
                <c:pt idx="176">
                  <c:v>7.9374301675977676</c:v>
                </c:pt>
                <c:pt idx="177">
                  <c:v>7.9374301675977676</c:v>
                </c:pt>
                <c:pt idx="178">
                  <c:v>7.9374301675977676</c:v>
                </c:pt>
                <c:pt idx="179">
                  <c:v>7.9374301675977676</c:v>
                </c:pt>
                <c:pt idx="180">
                  <c:v>7.9374301675977676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8.0830597168027865</c:v>
                </c:pt>
                <c:pt idx="1">
                  <c:v>8.0830597168027865</c:v>
                </c:pt>
                <c:pt idx="2">
                  <c:v>8.0830597168027865</c:v>
                </c:pt>
                <c:pt idx="3">
                  <c:v>8.0830597168027865</c:v>
                </c:pt>
                <c:pt idx="4">
                  <c:v>8.0830597168027865</c:v>
                </c:pt>
                <c:pt idx="5">
                  <c:v>8.0830597168027865</c:v>
                </c:pt>
                <c:pt idx="6">
                  <c:v>8.0830597168027865</c:v>
                </c:pt>
                <c:pt idx="7">
                  <c:v>8.0830597168027865</c:v>
                </c:pt>
                <c:pt idx="8">
                  <c:v>8.0830597168027865</c:v>
                </c:pt>
                <c:pt idx="9">
                  <c:v>8.0830597168027865</c:v>
                </c:pt>
                <c:pt idx="10">
                  <c:v>8.0830597168027865</c:v>
                </c:pt>
                <c:pt idx="11">
                  <c:v>8.0830597168027865</c:v>
                </c:pt>
                <c:pt idx="12">
                  <c:v>8.0830597168027865</c:v>
                </c:pt>
                <c:pt idx="13">
                  <c:v>8.0830597168027865</c:v>
                </c:pt>
                <c:pt idx="14">
                  <c:v>8.0830597168027865</c:v>
                </c:pt>
                <c:pt idx="15">
                  <c:v>8.0830597168027865</c:v>
                </c:pt>
                <c:pt idx="16">
                  <c:v>8.0830597168027865</c:v>
                </c:pt>
                <c:pt idx="17">
                  <c:v>8.0830597168027865</c:v>
                </c:pt>
                <c:pt idx="18">
                  <c:v>8.0830597168027865</c:v>
                </c:pt>
                <c:pt idx="19">
                  <c:v>8.0830597168027865</c:v>
                </c:pt>
                <c:pt idx="20">
                  <c:v>8.0830597168027865</c:v>
                </c:pt>
                <c:pt idx="21">
                  <c:v>8.0830597168027865</c:v>
                </c:pt>
                <c:pt idx="22">
                  <c:v>8.0830597168027865</c:v>
                </c:pt>
                <c:pt idx="23">
                  <c:v>8.0830597168027865</c:v>
                </c:pt>
                <c:pt idx="24">
                  <c:v>8.0830597168027865</c:v>
                </c:pt>
                <c:pt idx="25">
                  <c:v>8.0830597168027865</c:v>
                </c:pt>
                <c:pt idx="26">
                  <c:v>8.0830597168027865</c:v>
                </c:pt>
                <c:pt idx="27">
                  <c:v>8.0830597168027865</c:v>
                </c:pt>
                <c:pt idx="28">
                  <c:v>8.0830597168027865</c:v>
                </c:pt>
                <c:pt idx="29">
                  <c:v>8.0830597168027865</c:v>
                </c:pt>
                <c:pt idx="30">
                  <c:v>8.0830597168027865</c:v>
                </c:pt>
                <c:pt idx="31">
                  <c:v>8.0830597168027865</c:v>
                </c:pt>
                <c:pt idx="32">
                  <c:v>8.0830597168027865</c:v>
                </c:pt>
                <c:pt idx="33">
                  <c:v>8.0830597168027865</c:v>
                </c:pt>
                <c:pt idx="34">
                  <c:v>8.0830597168027865</c:v>
                </c:pt>
                <c:pt idx="35">
                  <c:v>8.0830597168027865</c:v>
                </c:pt>
                <c:pt idx="36">
                  <c:v>8.0830597168027865</c:v>
                </c:pt>
                <c:pt idx="37">
                  <c:v>8.0830597168027865</c:v>
                </c:pt>
                <c:pt idx="38">
                  <c:v>8.0830597168027865</c:v>
                </c:pt>
                <c:pt idx="39">
                  <c:v>8.0830597168027865</c:v>
                </c:pt>
                <c:pt idx="40">
                  <c:v>8.0830597168027865</c:v>
                </c:pt>
                <c:pt idx="41">
                  <c:v>8.0830597168027865</c:v>
                </c:pt>
                <c:pt idx="42">
                  <c:v>8.0830597168027865</c:v>
                </c:pt>
                <c:pt idx="43">
                  <c:v>8.0830597168027865</c:v>
                </c:pt>
                <c:pt idx="44">
                  <c:v>8.0830597168027865</c:v>
                </c:pt>
                <c:pt idx="45">
                  <c:v>8.0830597168027865</c:v>
                </c:pt>
                <c:pt idx="46">
                  <c:v>8.0830597168027865</c:v>
                </c:pt>
                <c:pt idx="47">
                  <c:v>8.0830597168027865</c:v>
                </c:pt>
                <c:pt idx="48">
                  <c:v>8.0830597168027865</c:v>
                </c:pt>
                <c:pt idx="49">
                  <c:v>8.0830597168027865</c:v>
                </c:pt>
                <c:pt idx="50">
                  <c:v>8.0830597168027865</c:v>
                </c:pt>
                <c:pt idx="51">
                  <c:v>8.0830597168027865</c:v>
                </c:pt>
                <c:pt idx="52">
                  <c:v>8.0830597168027865</c:v>
                </c:pt>
                <c:pt idx="53">
                  <c:v>8.0830597168027865</c:v>
                </c:pt>
                <c:pt idx="54">
                  <c:v>8.0830597168027865</c:v>
                </c:pt>
                <c:pt idx="55">
                  <c:v>8.0830597168027865</c:v>
                </c:pt>
                <c:pt idx="56">
                  <c:v>8.0830597168027865</c:v>
                </c:pt>
                <c:pt idx="57">
                  <c:v>8.0830597168027865</c:v>
                </c:pt>
                <c:pt idx="58">
                  <c:v>8.0830597168027865</c:v>
                </c:pt>
                <c:pt idx="59">
                  <c:v>8.0830597168027865</c:v>
                </c:pt>
                <c:pt idx="60">
                  <c:v>8.0830597168027865</c:v>
                </c:pt>
                <c:pt idx="61">
                  <c:v>8.0830597168027865</c:v>
                </c:pt>
                <c:pt idx="62">
                  <c:v>8.0830597168027865</c:v>
                </c:pt>
                <c:pt idx="63">
                  <c:v>8.0830597168027865</c:v>
                </c:pt>
                <c:pt idx="64">
                  <c:v>8.0830597168027865</c:v>
                </c:pt>
                <c:pt idx="65">
                  <c:v>8.0830597168027865</c:v>
                </c:pt>
                <c:pt idx="66">
                  <c:v>8.0830597168027865</c:v>
                </c:pt>
                <c:pt idx="67">
                  <c:v>8.0830597168027865</c:v>
                </c:pt>
                <c:pt idx="68">
                  <c:v>8.0830597168027865</c:v>
                </c:pt>
                <c:pt idx="69">
                  <c:v>8.0830597168027865</c:v>
                </c:pt>
                <c:pt idx="70">
                  <c:v>8.0830597168027865</c:v>
                </c:pt>
                <c:pt idx="71">
                  <c:v>8.0830597168027865</c:v>
                </c:pt>
                <c:pt idx="72">
                  <c:v>8.0830597168027865</c:v>
                </c:pt>
                <c:pt idx="73">
                  <c:v>8.0830597168027865</c:v>
                </c:pt>
                <c:pt idx="74">
                  <c:v>8.0830597168027865</c:v>
                </c:pt>
                <c:pt idx="75">
                  <c:v>8.0830597168027865</c:v>
                </c:pt>
                <c:pt idx="76">
                  <c:v>8.0830597168027865</c:v>
                </c:pt>
                <c:pt idx="77">
                  <c:v>8.0830597168027865</c:v>
                </c:pt>
                <c:pt idx="78">
                  <c:v>8.0830597168027865</c:v>
                </c:pt>
                <c:pt idx="79">
                  <c:v>8.0830597168027865</c:v>
                </c:pt>
                <c:pt idx="80">
                  <c:v>8.0830597168027865</c:v>
                </c:pt>
                <c:pt idx="81">
                  <c:v>8.0830597168027865</c:v>
                </c:pt>
                <c:pt idx="82">
                  <c:v>8.0830597168027865</c:v>
                </c:pt>
                <c:pt idx="83">
                  <c:v>8.0830597168027865</c:v>
                </c:pt>
                <c:pt idx="84">
                  <c:v>8.0830597168027865</c:v>
                </c:pt>
                <c:pt idx="85">
                  <c:v>8.0830597168027865</c:v>
                </c:pt>
                <c:pt idx="86">
                  <c:v>8.0830597168027865</c:v>
                </c:pt>
                <c:pt idx="87">
                  <c:v>8.0830597168027865</c:v>
                </c:pt>
                <c:pt idx="88">
                  <c:v>8.0830597168027865</c:v>
                </c:pt>
                <c:pt idx="89">
                  <c:v>8.0830597168027865</c:v>
                </c:pt>
                <c:pt idx="90">
                  <c:v>8.0830597168027865</c:v>
                </c:pt>
                <c:pt idx="91">
                  <c:v>8.0830597168027865</c:v>
                </c:pt>
                <c:pt idx="92">
                  <c:v>8.0830597168027865</c:v>
                </c:pt>
                <c:pt idx="93">
                  <c:v>8.0830597168027865</c:v>
                </c:pt>
                <c:pt idx="94">
                  <c:v>8.0830597168027865</c:v>
                </c:pt>
                <c:pt idx="95">
                  <c:v>8.0830597168027865</c:v>
                </c:pt>
                <c:pt idx="96">
                  <c:v>8.0830597168027865</c:v>
                </c:pt>
                <c:pt idx="97">
                  <c:v>8.0830597168027865</c:v>
                </c:pt>
                <c:pt idx="98">
                  <c:v>8.0830597168027865</c:v>
                </c:pt>
                <c:pt idx="99">
                  <c:v>8.0830597168027865</c:v>
                </c:pt>
                <c:pt idx="100">
                  <c:v>8.0830597168027865</c:v>
                </c:pt>
                <c:pt idx="101">
                  <c:v>8.0830597168027865</c:v>
                </c:pt>
                <c:pt idx="102">
                  <c:v>8.0830597168027865</c:v>
                </c:pt>
                <c:pt idx="103">
                  <c:v>8.0830597168027865</c:v>
                </c:pt>
                <c:pt idx="104">
                  <c:v>8.0830597168027865</c:v>
                </c:pt>
                <c:pt idx="105">
                  <c:v>8.0830597168027865</c:v>
                </c:pt>
                <c:pt idx="106">
                  <c:v>8.0830597168027865</c:v>
                </c:pt>
                <c:pt idx="107">
                  <c:v>8.0830597168027865</c:v>
                </c:pt>
                <c:pt idx="108">
                  <c:v>8.0830597168027865</c:v>
                </c:pt>
                <c:pt idx="109">
                  <c:v>8.0830597168027865</c:v>
                </c:pt>
                <c:pt idx="110">
                  <c:v>8.0830597168027865</c:v>
                </c:pt>
                <c:pt idx="111">
                  <c:v>8.0830597168027865</c:v>
                </c:pt>
                <c:pt idx="112">
                  <c:v>8.0830597168027865</c:v>
                </c:pt>
                <c:pt idx="113">
                  <c:v>8.0830597168027865</c:v>
                </c:pt>
                <c:pt idx="114">
                  <c:v>8.0830597168027865</c:v>
                </c:pt>
                <c:pt idx="115">
                  <c:v>8.0830597168027865</c:v>
                </c:pt>
                <c:pt idx="116">
                  <c:v>8.0830597168027865</c:v>
                </c:pt>
                <c:pt idx="117">
                  <c:v>8.0830597168027865</c:v>
                </c:pt>
                <c:pt idx="118">
                  <c:v>8.0830597168027865</c:v>
                </c:pt>
                <c:pt idx="119">
                  <c:v>8.0830597168027865</c:v>
                </c:pt>
                <c:pt idx="120">
                  <c:v>8.0830597168027865</c:v>
                </c:pt>
                <c:pt idx="121">
                  <c:v>8.0830597168027865</c:v>
                </c:pt>
                <c:pt idx="122">
                  <c:v>8.0830597168027865</c:v>
                </c:pt>
                <c:pt idx="123">
                  <c:v>8.0830597168027865</c:v>
                </c:pt>
                <c:pt idx="124">
                  <c:v>8.0830597168027865</c:v>
                </c:pt>
                <c:pt idx="125">
                  <c:v>8.0830597168027865</c:v>
                </c:pt>
                <c:pt idx="126">
                  <c:v>8.0830597168027865</c:v>
                </c:pt>
                <c:pt idx="127">
                  <c:v>8.0830597168027865</c:v>
                </c:pt>
                <c:pt idx="128">
                  <c:v>8.0830597168027865</c:v>
                </c:pt>
                <c:pt idx="129">
                  <c:v>8.0830597168027865</c:v>
                </c:pt>
                <c:pt idx="130">
                  <c:v>8.0830597168027865</c:v>
                </c:pt>
                <c:pt idx="131">
                  <c:v>8.0830597168027865</c:v>
                </c:pt>
                <c:pt idx="132">
                  <c:v>8.0830597168027865</c:v>
                </c:pt>
                <c:pt idx="133">
                  <c:v>8.0830597168027865</c:v>
                </c:pt>
                <c:pt idx="134">
                  <c:v>8.0830597168027865</c:v>
                </c:pt>
                <c:pt idx="135">
                  <c:v>8.0830597168027865</c:v>
                </c:pt>
                <c:pt idx="136">
                  <c:v>8.0830597168027865</c:v>
                </c:pt>
                <c:pt idx="137">
                  <c:v>8.0830597168027865</c:v>
                </c:pt>
                <c:pt idx="138">
                  <c:v>8.0830597168027865</c:v>
                </c:pt>
                <c:pt idx="139">
                  <c:v>8.0830597168027865</c:v>
                </c:pt>
                <c:pt idx="140">
                  <c:v>8.0830597168027865</c:v>
                </c:pt>
                <c:pt idx="141">
                  <c:v>8.0830597168027865</c:v>
                </c:pt>
                <c:pt idx="142">
                  <c:v>8.0830597168027865</c:v>
                </c:pt>
                <c:pt idx="143">
                  <c:v>8.0830597168027865</c:v>
                </c:pt>
                <c:pt idx="144">
                  <c:v>8.0830597168027865</c:v>
                </c:pt>
                <c:pt idx="145">
                  <c:v>8.0830597168027865</c:v>
                </c:pt>
                <c:pt idx="146">
                  <c:v>8.0830597168027865</c:v>
                </c:pt>
                <c:pt idx="147">
                  <c:v>8.0830597168027865</c:v>
                </c:pt>
                <c:pt idx="148">
                  <c:v>8.0830597168027865</c:v>
                </c:pt>
                <c:pt idx="149">
                  <c:v>8.0830597168027865</c:v>
                </c:pt>
                <c:pt idx="150">
                  <c:v>8.0830597168027865</c:v>
                </c:pt>
                <c:pt idx="151">
                  <c:v>8.0830597168027865</c:v>
                </c:pt>
                <c:pt idx="152">
                  <c:v>8.0830597168027865</c:v>
                </c:pt>
                <c:pt idx="153">
                  <c:v>8.0830597168027865</c:v>
                </c:pt>
                <c:pt idx="154">
                  <c:v>8.0830597168027865</c:v>
                </c:pt>
                <c:pt idx="155">
                  <c:v>8.0830597168027865</c:v>
                </c:pt>
                <c:pt idx="156">
                  <c:v>8.0830597168027865</c:v>
                </c:pt>
                <c:pt idx="157">
                  <c:v>8.0830597168027865</c:v>
                </c:pt>
                <c:pt idx="158">
                  <c:v>8.0830597168027865</c:v>
                </c:pt>
                <c:pt idx="159">
                  <c:v>8.0830597168027865</c:v>
                </c:pt>
                <c:pt idx="160">
                  <c:v>8.0830597168027865</c:v>
                </c:pt>
                <c:pt idx="161">
                  <c:v>8.0830597168027865</c:v>
                </c:pt>
                <c:pt idx="162">
                  <c:v>8.0830597168027865</c:v>
                </c:pt>
                <c:pt idx="163">
                  <c:v>8.0830597168027865</c:v>
                </c:pt>
                <c:pt idx="164">
                  <c:v>8.0830597168027865</c:v>
                </c:pt>
                <c:pt idx="165">
                  <c:v>8.0830597168027865</c:v>
                </c:pt>
                <c:pt idx="166">
                  <c:v>8.0830597168027865</c:v>
                </c:pt>
                <c:pt idx="167">
                  <c:v>8.0830597168027865</c:v>
                </c:pt>
                <c:pt idx="168">
                  <c:v>8.0830597168027865</c:v>
                </c:pt>
                <c:pt idx="169">
                  <c:v>8.0830597168027865</c:v>
                </c:pt>
                <c:pt idx="170">
                  <c:v>8.0830597168027865</c:v>
                </c:pt>
                <c:pt idx="171">
                  <c:v>8.0830597168027865</c:v>
                </c:pt>
                <c:pt idx="172">
                  <c:v>8.0830597168027865</c:v>
                </c:pt>
                <c:pt idx="173">
                  <c:v>8.0830597168027865</c:v>
                </c:pt>
                <c:pt idx="174">
                  <c:v>8.0830597168027865</c:v>
                </c:pt>
                <c:pt idx="175">
                  <c:v>8.0830597168027865</c:v>
                </c:pt>
                <c:pt idx="176">
                  <c:v>8.0830597168027865</c:v>
                </c:pt>
                <c:pt idx="177">
                  <c:v>8.0830597168027865</c:v>
                </c:pt>
                <c:pt idx="178">
                  <c:v>8.0830597168027865</c:v>
                </c:pt>
                <c:pt idx="179">
                  <c:v>8.0830597168027865</c:v>
                </c:pt>
                <c:pt idx="180">
                  <c:v>8.0830597168027865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7.7918006183927488</c:v>
                </c:pt>
                <c:pt idx="1">
                  <c:v>7.7918006183927488</c:v>
                </c:pt>
                <c:pt idx="2">
                  <c:v>7.7918006183927488</c:v>
                </c:pt>
                <c:pt idx="3">
                  <c:v>7.7918006183927488</c:v>
                </c:pt>
                <c:pt idx="4">
                  <c:v>7.7918006183927488</c:v>
                </c:pt>
                <c:pt idx="5">
                  <c:v>7.7918006183927488</c:v>
                </c:pt>
                <c:pt idx="6">
                  <c:v>7.7918006183927488</c:v>
                </c:pt>
                <c:pt idx="7">
                  <c:v>7.7918006183927488</c:v>
                </c:pt>
                <c:pt idx="8">
                  <c:v>7.7918006183927488</c:v>
                </c:pt>
                <c:pt idx="9">
                  <c:v>7.7918006183927488</c:v>
                </c:pt>
                <c:pt idx="10">
                  <c:v>7.7918006183927488</c:v>
                </c:pt>
                <c:pt idx="11">
                  <c:v>7.7918006183927488</c:v>
                </c:pt>
                <c:pt idx="12">
                  <c:v>7.7918006183927488</c:v>
                </c:pt>
                <c:pt idx="13">
                  <c:v>7.7918006183927488</c:v>
                </c:pt>
                <c:pt idx="14">
                  <c:v>7.7918006183927488</c:v>
                </c:pt>
                <c:pt idx="15">
                  <c:v>7.7918006183927488</c:v>
                </c:pt>
                <c:pt idx="16">
                  <c:v>7.7918006183927488</c:v>
                </c:pt>
                <c:pt idx="17">
                  <c:v>7.7918006183927488</c:v>
                </c:pt>
                <c:pt idx="18">
                  <c:v>7.7918006183927488</c:v>
                </c:pt>
                <c:pt idx="19">
                  <c:v>7.7918006183927488</c:v>
                </c:pt>
                <c:pt idx="20">
                  <c:v>7.7918006183927488</c:v>
                </c:pt>
                <c:pt idx="21">
                  <c:v>7.7918006183927488</c:v>
                </c:pt>
                <c:pt idx="22">
                  <c:v>7.7918006183927488</c:v>
                </c:pt>
                <c:pt idx="23">
                  <c:v>7.7918006183927488</c:v>
                </c:pt>
                <c:pt idx="24">
                  <c:v>7.7918006183927488</c:v>
                </c:pt>
                <c:pt idx="25">
                  <c:v>7.7918006183927488</c:v>
                </c:pt>
                <c:pt idx="26">
                  <c:v>7.7918006183927488</c:v>
                </c:pt>
                <c:pt idx="27">
                  <c:v>7.7918006183927488</c:v>
                </c:pt>
                <c:pt idx="28">
                  <c:v>7.7918006183927488</c:v>
                </c:pt>
                <c:pt idx="29">
                  <c:v>7.7918006183927488</c:v>
                </c:pt>
                <c:pt idx="30">
                  <c:v>7.7918006183927488</c:v>
                </c:pt>
                <c:pt idx="31">
                  <c:v>7.7918006183927488</c:v>
                </c:pt>
                <c:pt idx="32">
                  <c:v>7.7918006183927488</c:v>
                </c:pt>
                <c:pt idx="33">
                  <c:v>7.7918006183927488</c:v>
                </c:pt>
                <c:pt idx="34">
                  <c:v>7.7918006183927488</c:v>
                </c:pt>
                <c:pt idx="35">
                  <c:v>7.7918006183927488</c:v>
                </c:pt>
                <c:pt idx="36">
                  <c:v>7.7918006183927488</c:v>
                </c:pt>
                <c:pt idx="37">
                  <c:v>7.7918006183927488</c:v>
                </c:pt>
                <c:pt idx="38">
                  <c:v>7.7918006183927488</c:v>
                </c:pt>
                <c:pt idx="39">
                  <c:v>7.7918006183927488</c:v>
                </c:pt>
                <c:pt idx="40">
                  <c:v>7.7918006183927488</c:v>
                </c:pt>
                <c:pt idx="41">
                  <c:v>7.7918006183927488</c:v>
                </c:pt>
                <c:pt idx="42">
                  <c:v>7.7918006183927488</c:v>
                </c:pt>
                <c:pt idx="43">
                  <c:v>7.7918006183927488</c:v>
                </c:pt>
                <c:pt idx="44">
                  <c:v>7.7918006183927488</c:v>
                </c:pt>
                <c:pt idx="45">
                  <c:v>7.7918006183927488</c:v>
                </c:pt>
                <c:pt idx="46">
                  <c:v>7.7918006183927488</c:v>
                </c:pt>
                <c:pt idx="47">
                  <c:v>7.7918006183927488</c:v>
                </c:pt>
                <c:pt idx="48">
                  <c:v>7.7918006183927488</c:v>
                </c:pt>
                <c:pt idx="49">
                  <c:v>7.7918006183927488</c:v>
                </c:pt>
                <c:pt idx="50">
                  <c:v>7.7918006183927488</c:v>
                </c:pt>
                <c:pt idx="51">
                  <c:v>7.7918006183927488</c:v>
                </c:pt>
                <c:pt idx="52">
                  <c:v>7.7918006183927488</c:v>
                </c:pt>
                <c:pt idx="53">
                  <c:v>7.7918006183927488</c:v>
                </c:pt>
                <c:pt idx="54">
                  <c:v>7.7918006183927488</c:v>
                </c:pt>
                <c:pt idx="55">
                  <c:v>7.7918006183927488</c:v>
                </c:pt>
                <c:pt idx="56">
                  <c:v>7.7918006183927488</c:v>
                </c:pt>
                <c:pt idx="57">
                  <c:v>7.7918006183927488</c:v>
                </c:pt>
                <c:pt idx="58">
                  <c:v>7.7918006183927488</c:v>
                </c:pt>
                <c:pt idx="59">
                  <c:v>7.7918006183927488</c:v>
                </c:pt>
                <c:pt idx="60">
                  <c:v>7.7918006183927488</c:v>
                </c:pt>
                <c:pt idx="61">
                  <c:v>7.7918006183927488</c:v>
                </c:pt>
                <c:pt idx="62">
                  <c:v>7.7918006183927488</c:v>
                </c:pt>
                <c:pt idx="63">
                  <c:v>7.7918006183927488</c:v>
                </c:pt>
                <c:pt idx="64">
                  <c:v>7.7918006183927488</c:v>
                </c:pt>
                <c:pt idx="65">
                  <c:v>7.7918006183927488</c:v>
                </c:pt>
                <c:pt idx="66">
                  <c:v>7.7918006183927488</c:v>
                </c:pt>
                <c:pt idx="67">
                  <c:v>7.7918006183927488</c:v>
                </c:pt>
                <c:pt idx="68">
                  <c:v>7.7918006183927488</c:v>
                </c:pt>
                <c:pt idx="69">
                  <c:v>7.7918006183927488</c:v>
                </c:pt>
                <c:pt idx="70">
                  <c:v>7.7918006183927488</c:v>
                </c:pt>
                <c:pt idx="71">
                  <c:v>7.7918006183927488</c:v>
                </c:pt>
                <c:pt idx="72">
                  <c:v>7.7918006183927488</c:v>
                </c:pt>
                <c:pt idx="73">
                  <c:v>7.7918006183927488</c:v>
                </c:pt>
                <c:pt idx="74">
                  <c:v>7.7918006183927488</c:v>
                </c:pt>
                <c:pt idx="75">
                  <c:v>7.7918006183927488</c:v>
                </c:pt>
                <c:pt idx="76">
                  <c:v>7.7918006183927488</c:v>
                </c:pt>
                <c:pt idx="77">
                  <c:v>7.7918006183927488</c:v>
                </c:pt>
                <c:pt idx="78">
                  <c:v>7.7918006183927488</c:v>
                </c:pt>
                <c:pt idx="79">
                  <c:v>7.7918006183927488</c:v>
                </c:pt>
                <c:pt idx="80">
                  <c:v>7.7918006183927488</c:v>
                </c:pt>
                <c:pt idx="81">
                  <c:v>7.7918006183927488</c:v>
                </c:pt>
                <c:pt idx="82">
                  <c:v>7.7918006183927488</c:v>
                </c:pt>
                <c:pt idx="83">
                  <c:v>7.7918006183927488</c:v>
                </c:pt>
                <c:pt idx="84">
                  <c:v>7.7918006183927488</c:v>
                </c:pt>
                <c:pt idx="85">
                  <c:v>7.7918006183927488</c:v>
                </c:pt>
                <c:pt idx="86">
                  <c:v>7.7918006183927488</c:v>
                </c:pt>
                <c:pt idx="87">
                  <c:v>7.7918006183927488</c:v>
                </c:pt>
                <c:pt idx="88">
                  <c:v>7.7918006183927488</c:v>
                </c:pt>
                <c:pt idx="89">
                  <c:v>7.7918006183927488</c:v>
                </c:pt>
                <c:pt idx="90">
                  <c:v>7.7918006183927488</c:v>
                </c:pt>
                <c:pt idx="91">
                  <c:v>7.7918006183927488</c:v>
                </c:pt>
                <c:pt idx="92">
                  <c:v>7.7918006183927488</c:v>
                </c:pt>
                <c:pt idx="93">
                  <c:v>7.7918006183927488</c:v>
                </c:pt>
                <c:pt idx="94">
                  <c:v>7.7918006183927488</c:v>
                </c:pt>
                <c:pt idx="95">
                  <c:v>7.7918006183927488</c:v>
                </c:pt>
                <c:pt idx="96">
                  <c:v>7.7918006183927488</c:v>
                </c:pt>
                <c:pt idx="97">
                  <c:v>7.7918006183927488</c:v>
                </c:pt>
                <c:pt idx="98">
                  <c:v>7.7918006183927488</c:v>
                </c:pt>
                <c:pt idx="99">
                  <c:v>7.7918006183927488</c:v>
                </c:pt>
                <c:pt idx="100">
                  <c:v>7.7918006183927488</c:v>
                </c:pt>
                <c:pt idx="101">
                  <c:v>7.7918006183927488</c:v>
                </c:pt>
                <c:pt idx="102">
                  <c:v>7.7918006183927488</c:v>
                </c:pt>
                <c:pt idx="103">
                  <c:v>7.7918006183927488</c:v>
                </c:pt>
                <c:pt idx="104">
                  <c:v>7.7918006183927488</c:v>
                </c:pt>
                <c:pt idx="105">
                  <c:v>7.7918006183927488</c:v>
                </c:pt>
                <c:pt idx="106">
                  <c:v>7.7918006183927488</c:v>
                </c:pt>
                <c:pt idx="107">
                  <c:v>7.7918006183927488</c:v>
                </c:pt>
                <c:pt idx="108">
                  <c:v>7.7918006183927488</c:v>
                </c:pt>
                <c:pt idx="109">
                  <c:v>7.7918006183927488</c:v>
                </c:pt>
                <c:pt idx="110">
                  <c:v>7.7918006183927488</c:v>
                </c:pt>
                <c:pt idx="111">
                  <c:v>7.7918006183927488</c:v>
                </c:pt>
                <c:pt idx="112">
                  <c:v>7.7918006183927488</c:v>
                </c:pt>
                <c:pt idx="113">
                  <c:v>7.7918006183927488</c:v>
                </c:pt>
                <c:pt idx="114">
                  <c:v>7.7918006183927488</c:v>
                </c:pt>
                <c:pt idx="115">
                  <c:v>7.7918006183927488</c:v>
                </c:pt>
                <c:pt idx="116">
                  <c:v>7.7918006183927488</c:v>
                </c:pt>
                <c:pt idx="117">
                  <c:v>7.7918006183927488</c:v>
                </c:pt>
                <c:pt idx="118">
                  <c:v>7.7918006183927488</c:v>
                </c:pt>
                <c:pt idx="119">
                  <c:v>7.7918006183927488</c:v>
                </c:pt>
                <c:pt idx="120">
                  <c:v>7.7918006183927488</c:v>
                </c:pt>
                <c:pt idx="121">
                  <c:v>7.7918006183927488</c:v>
                </c:pt>
                <c:pt idx="122">
                  <c:v>7.7918006183927488</c:v>
                </c:pt>
                <c:pt idx="123">
                  <c:v>7.7918006183927488</c:v>
                </c:pt>
                <c:pt idx="124">
                  <c:v>7.7918006183927488</c:v>
                </c:pt>
                <c:pt idx="125">
                  <c:v>7.7918006183927488</c:v>
                </c:pt>
                <c:pt idx="126">
                  <c:v>7.7918006183927488</c:v>
                </c:pt>
                <c:pt idx="127">
                  <c:v>7.7918006183927488</c:v>
                </c:pt>
                <c:pt idx="128">
                  <c:v>7.7918006183927488</c:v>
                </c:pt>
                <c:pt idx="129">
                  <c:v>7.7918006183927488</c:v>
                </c:pt>
                <c:pt idx="130">
                  <c:v>7.7918006183927488</c:v>
                </c:pt>
                <c:pt idx="131">
                  <c:v>7.7918006183927488</c:v>
                </c:pt>
                <c:pt idx="132">
                  <c:v>7.7918006183927488</c:v>
                </c:pt>
                <c:pt idx="133">
                  <c:v>7.7918006183927488</c:v>
                </c:pt>
                <c:pt idx="134">
                  <c:v>7.7918006183927488</c:v>
                </c:pt>
                <c:pt idx="135">
                  <c:v>7.7918006183927488</c:v>
                </c:pt>
                <c:pt idx="136">
                  <c:v>7.7918006183927488</c:v>
                </c:pt>
                <c:pt idx="137">
                  <c:v>7.7918006183927488</c:v>
                </c:pt>
                <c:pt idx="138">
                  <c:v>7.7918006183927488</c:v>
                </c:pt>
                <c:pt idx="139">
                  <c:v>7.7918006183927488</c:v>
                </c:pt>
                <c:pt idx="140">
                  <c:v>7.7918006183927488</c:v>
                </c:pt>
                <c:pt idx="141">
                  <c:v>7.7918006183927488</c:v>
                </c:pt>
                <c:pt idx="142">
                  <c:v>7.7918006183927488</c:v>
                </c:pt>
                <c:pt idx="143">
                  <c:v>7.7918006183927488</c:v>
                </c:pt>
                <c:pt idx="144">
                  <c:v>7.7918006183927488</c:v>
                </c:pt>
                <c:pt idx="145">
                  <c:v>7.7918006183927488</c:v>
                </c:pt>
                <c:pt idx="146">
                  <c:v>7.7918006183927488</c:v>
                </c:pt>
                <c:pt idx="147">
                  <c:v>7.7918006183927488</c:v>
                </c:pt>
                <c:pt idx="148">
                  <c:v>7.7918006183927488</c:v>
                </c:pt>
                <c:pt idx="149">
                  <c:v>7.7918006183927488</c:v>
                </c:pt>
                <c:pt idx="150">
                  <c:v>7.7918006183927488</c:v>
                </c:pt>
                <c:pt idx="151">
                  <c:v>7.7918006183927488</c:v>
                </c:pt>
                <c:pt idx="152">
                  <c:v>7.7918006183927488</c:v>
                </c:pt>
                <c:pt idx="153">
                  <c:v>7.7918006183927488</c:v>
                </c:pt>
                <c:pt idx="154">
                  <c:v>7.7918006183927488</c:v>
                </c:pt>
                <c:pt idx="155">
                  <c:v>7.7918006183927488</c:v>
                </c:pt>
                <c:pt idx="156">
                  <c:v>7.7918006183927488</c:v>
                </c:pt>
                <c:pt idx="157">
                  <c:v>7.7918006183927488</c:v>
                </c:pt>
                <c:pt idx="158">
                  <c:v>7.7918006183927488</c:v>
                </c:pt>
                <c:pt idx="159">
                  <c:v>7.7918006183927488</c:v>
                </c:pt>
                <c:pt idx="160">
                  <c:v>7.7918006183927488</c:v>
                </c:pt>
                <c:pt idx="161">
                  <c:v>7.7918006183927488</c:v>
                </c:pt>
                <c:pt idx="162">
                  <c:v>7.7918006183927488</c:v>
                </c:pt>
                <c:pt idx="163">
                  <c:v>7.7918006183927488</c:v>
                </c:pt>
                <c:pt idx="164">
                  <c:v>7.7918006183927488</c:v>
                </c:pt>
                <c:pt idx="165">
                  <c:v>7.7918006183927488</c:v>
                </c:pt>
                <c:pt idx="166">
                  <c:v>7.7918006183927488</c:v>
                </c:pt>
                <c:pt idx="167">
                  <c:v>7.7918006183927488</c:v>
                </c:pt>
                <c:pt idx="168">
                  <c:v>7.7918006183927488</c:v>
                </c:pt>
                <c:pt idx="169">
                  <c:v>7.7918006183927488</c:v>
                </c:pt>
                <c:pt idx="170">
                  <c:v>7.7918006183927488</c:v>
                </c:pt>
                <c:pt idx="171">
                  <c:v>7.7918006183927488</c:v>
                </c:pt>
                <c:pt idx="172">
                  <c:v>7.7918006183927488</c:v>
                </c:pt>
                <c:pt idx="173">
                  <c:v>7.7918006183927488</c:v>
                </c:pt>
                <c:pt idx="174">
                  <c:v>7.7918006183927488</c:v>
                </c:pt>
                <c:pt idx="175">
                  <c:v>7.7918006183927488</c:v>
                </c:pt>
                <c:pt idx="176">
                  <c:v>7.7918006183927488</c:v>
                </c:pt>
                <c:pt idx="177">
                  <c:v>7.7918006183927488</c:v>
                </c:pt>
                <c:pt idx="178">
                  <c:v>7.7918006183927488</c:v>
                </c:pt>
                <c:pt idx="179">
                  <c:v>7.7918006183927488</c:v>
                </c:pt>
                <c:pt idx="180">
                  <c:v>7.7918006183927488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8.1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  <c:pt idx="169">
                  <c:v>4.5999999999999996</c:v>
                </c:pt>
                <c:pt idx="170">
                  <c:v>8.9</c:v>
                </c:pt>
                <c:pt idx="171">
                  <c:v>2</c:v>
                </c:pt>
                <c:pt idx="172">
                  <c:v>4.5999999999999996</c:v>
                </c:pt>
                <c:pt idx="173">
                  <c:v>2.2999999999999998</c:v>
                </c:pt>
                <c:pt idx="174">
                  <c:v>1.2</c:v>
                </c:pt>
                <c:pt idx="175">
                  <c:v>0.82</c:v>
                </c:pt>
                <c:pt idx="176">
                  <c:v>1.4</c:v>
                </c:pt>
                <c:pt idx="177">
                  <c:v>1.3</c:v>
                </c:pt>
                <c:pt idx="178">
                  <c:v>2.5</c:v>
                </c:pt>
                <c:pt idx="179">
                  <c:v>2.1</c:v>
                </c:pt>
                <c:pt idx="18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3.3601117318435763</c:v>
                </c:pt>
                <c:pt idx="1">
                  <c:v>3.3601117318435763</c:v>
                </c:pt>
                <c:pt idx="2">
                  <c:v>3.3601117318435763</c:v>
                </c:pt>
                <c:pt idx="3">
                  <c:v>3.3601117318435763</c:v>
                </c:pt>
                <c:pt idx="4">
                  <c:v>3.3601117318435763</c:v>
                </c:pt>
                <c:pt idx="5">
                  <c:v>3.3601117318435763</c:v>
                </c:pt>
                <c:pt idx="6">
                  <c:v>3.3601117318435763</c:v>
                </c:pt>
                <c:pt idx="7">
                  <c:v>3.3601117318435763</c:v>
                </c:pt>
                <c:pt idx="8">
                  <c:v>3.3601117318435763</c:v>
                </c:pt>
                <c:pt idx="9">
                  <c:v>3.3601117318435763</c:v>
                </c:pt>
                <c:pt idx="10">
                  <c:v>3.3601117318435763</c:v>
                </c:pt>
                <c:pt idx="11">
                  <c:v>3.3601117318435763</c:v>
                </c:pt>
                <c:pt idx="12">
                  <c:v>3.3601117318435763</c:v>
                </c:pt>
                <c:pt idx="13">
                  <c:v>3.3601117318435763</c:v>
                </c:pt>
                <c:pt idx="14">
                  <c:v>3.3601117318435763</c:v>
                </c:pt>
                <c:pt idx="15">
                  <c:v>3.3601117318435763</c:v>
                </c:pt>
                <c:pt idx="16">
                  <c:v>3.3601117318435763</c:v>
                </c:pt>
                <c:pt idx="17">
                  <c:v>3.3601117318435763</c:v>
                </c:pt>
                <c:pt idx="18">
                  <c:v>3.3601117318435763</c:v>
                </c:pt>
                <c:pt idx="19">
                  <c:v>3.3601117318435763</c:v>
                </c:pt>
                <c:pt idx="20">
                  <c:v>3.3601117318435763</c:v>
                </c:pt>
                <c:pt idx="21">
                  <c:v>3.3601117318435763</c:v>
                </c:pt>
                <c:pt idx="22">
                  <c:v>3.3601117318435763</c:v>
                </c:pt>
                <c:pt idx="23">
                  <c:v>3.3601117318435763</c:v>
                </c:pt>
                <c:pt idx="24">
                  <c:v>3.3601117318435763</c:v>
                </c:pt>
                <c:pt idx="25">
                  <c:v>3.3601117318435763</c:v>
                </c:pt>
                <c:pt idx="26">
                  <c:v>3.3601117318435763</c:v>
                </c:pt>
                <c:pt idx="27">
                  <c:v>3.3601117318435763</c:v>
                </c:pt>
                <c:pt idx="28">
                  <c:v>3.3601117318435763</c:v>
                </c:pt>
                <c:pt idx="29">
                  <c:v>3.3601117318435763</c:v>
                </c:pt>
                <c:pt idx="30">
                  <c:v>3.3601117318435763</c:v>
                </c:pt>
                <c:pt idx="31">
                  <c:v>3.3601117318435763</c:v>
                </c:pt>
                <c:pt idx="32">
                  <c:v>3.3601117318435763</c:v>
                </c:pt>
                <c:pt idx="33">
                  <c:v>3.3601117318435763</c:v>
                </c:pt>
                <c:pt idx="34">
                  <c:v>3.3601117318435763</c:v>
                </c:pt>
                <c:pt idx="35">
                  <c:v>3.3601117318435763</c:v>
                </c:pt>
                <c:pt idx="36">
                  <c:v>3.3601117318435763</c:v>
                </c:pt>
                <c:pt idx="37">
                  <c:v>3.3601117318435763</c:v>
                </c:pt>
                <c:pt idx="38">
                  <c:v>3.3601117318435763</c:v>
                </c:pt>
                <c:pt idx="39">
                  <c:v>3.3601117318435763</c:v>
                </c:pt>
                <c:pt idx="40">
                  <c:v>3.3601117318435763</c:v>
                </c:pt>
                <c:pt idx="41">
                  <c:v>3.3601117318435763</c:v>
                </c:pt>
                <c:pt idx="42">
                  <c:v>3.3601117318435763</c:v>
                </c:pt>
                <c:pt idx="43">
                  <c:v>3.3601117318435763</c:v>
                </c:pt>
                <c:pt idx="44">
                  <c:v>3.3601117318435763</c:v>
                </c:pt>
                <c:pt idx="45">
                  <c:v>3.3601117318435763</c:v>
                </c:pt>
                <c:pt idx="46">
                  <c:v>3.3601117318435763</c:v>
                </c:pt>
                <c:pt idx="47">
                  <c:v>3.3601117318435763</c:v>
                </c:pt>
                <c:pt idx="48">
                  <c:v>3.3601117318435763</c:v>
                </c:pt>
                <c:pt idx="49">
                  <c:v>3.3601117318435763</c:v>
                </c:pt>
                <c:pt idx="50">
                  <c:v>3.3601117318435763</c:v>
                </c:pt>
                <c:pt idx="51">
                  <c:v>3.3601117318435763</c:v>
                </c:pt>
                <c:pt idx="52">
                  <c:v>3.3601117318435763</c:v>
                </c:pt>
                <c:pt idx="53">
                  <c:v>3.3601117318435763</c:v>
                </c:pt>
                <c:pt idx="54">
                  <c:v>3.3601117318435763</c:v>
                </c:pt>
                <c:pt idx="55">
                  <c:v>3.3601117318435763</c:v>
                </c:pt>
                <c:pt idx="56">
                  <c:v>3.3601117318435763</c:v>
                </c:pt>
                <c:pt idx="57">
                  <c:v>3.3601117318435763</c:v>
                </c:pt>
                <c:pt idx="58">
                  <c:v>3.3601117318435763</c:v>
                </c:pt>
                <c:pt idx="59">
                  <c:v>3.3601117318435763</c:v>
                </c:pt>
                <c:pt idx="60">
                  <c:v>3.3601117318435763</c:v>
                </c:pt>
                <c:pt idx="61">
                  <c:v>3.3601117318435763</c:v>
                </c:pt>
                <c:pt idx="62">
                  <c:v>3.3601117318435763</c:v>
                </c:pt>
                <c:pt idx="63">
                  <c:v>3.3601117318435763</c:v>
                </c:pt>
                <c:pt idx="64">
                  <c:v>3.3601117318435763</c:v>
                </c:pt>
                <c:pt idx="65">
                  <c:v>3.3601117318435763</c:v>
                </c:pt>
                <c:pt idx="66">
                  <c:v>3.3601117318435763</c:v>
                </c:pt>
                <c:pt idx="67">
                  <c:v>3.3601117318435763</c:v>
                </c:pt>
                <c:pt idx="68">
                  <c:v>3.3601117318435763</c:v>
                </c:pt>
                <c:pt idx="69">
                  <c:v>3.3601117318435763</c:v>
                </c:pt>
                <c:pt idx="70">
                  <c:v>3.3601117318435763</c:v>
                </c:pt>
                <c:pt idx="71">
                  <c:v>3.3601117318435763</c:v>
                </c:pt>
                <c:pt idx="72">
                  <c:v>3.3601117318435763</c:v>
                </c:pt>
                <c:pt idx="73">
                  <c:v>3.3601117318435763</c:v>
                </c:pt>
                <c:pt idx="74">
                  <c:v>3.3601117318435763</c:v>
                </c:pt>
                <c:pt idx="75">
                  <c:v>3.3601117318435763</c:v>
                </c:pt>
                <c:pt idx="76">
                  <c:v>3.3601117318435763</c:v>
                </c:pt>
                <c:pt idx="77">
                  <c:v>3.3601117318435763</c:v>
                </c:pt>
                <c:pt idx="78">
                  <c:v>3.3601117318435763</c:v>
                </c:pt>
                <c:pt idx="79">
                  <c:v>3.3601117318435763</c:v>
                </c:pt>
                <c:pt idx="80">
                  <c:v>3.3601117318435763</c:v>
                </c:pt>
                <c:pt idx="81">
                  <c:v>3.3601117318435763</c:v>
                </c:pt>
                <c:pt idx="82">
                  <c:v>3.3601117318435763</c:v>
                </c:pt>
                <c:pt idx="83">
                  <c:v>3.3601117318435763</c:v>
                </c:pt>
                <c:pt idx="84">
                  <c:v>3.3601117318435763</c:v>
                </c:pt>
                <c:pt idx="85">
                  <c:v>3.3601117318435763</c:v>
                </c:pt>
                <c:pt idx="86">
                  <c:v>3.3601117318435763</c:v>
                </c:pt>
                <c:pt idx="87">
                  <c:v>3.3601117318435763</c:v>
                </c:pt>
                <c:pt idx="88">
                  <c:v>3.3601117318435763</c:v>
                </c:pt>
                <c:pt idx="89">
                  <c:v>3.3601117318435763</c:v>
                </c:pt>
                <c:pt idx="90">
                  <c:v>3.3601117318435763</c:v>
                </c:pt>
                <c:pt idx="91">
                  <c:v>3.3601117318435763</c:v>
                </c:pt>
                <c:pt idx="92">
                  <c:v>3.3601117318435763</c:v>
                </c:pt>
                <c:pt idx="93">
                  <c:v>3.3601117318435763</c:v>
                </c:pt>
                <c:pt idx="94">
                  <c:v>3.3601117318435763</c:v>
                </c:pt>
                <c:pt idx="95">
                  <c:v>3.3601117318435763</c:v>
                </c:pt>
                <c:pt idx="96">
                  <c:v>3.3601117318435763</c:v>
                </c:pt>
                <c:pt idx="97">
                  <c:v>3.3601117318435763</c:v>
                </c:pt>
                <c:pt idx="98">
                  <c:v>3.3601117318435763</c:v>
                </c:pt>
                <c:pt idx="99">
                  <c:v>3.3601117318435763</c:v>
                </c:pt>
                <c:pt idx="100">
                  <c:v>3.3601117318435763</c:v>
                </c:pt>
                <c:pt idx="101">
                  <c:v>3.3601117318435763</c:v>
                </c:pt>
                <c:pt idx="102">
                  <c:v>3.3601117318435763</c:v>
                </c:pt>
                <c:pt idx="103">
                  <c:v>3.3601117318435763</c:v>
                </c:pt>
                <c:pt idx="104">
                  <c:v>3.3601117318435763</c:v>
                </c:pt>
                <c:pt idx="105">
                  <c:v>3.3601117318435763</c:v>
                </c:pt>
                <c:pt idx="106">
                  <c:v>3.3601117318435763</c:v>
                </c:pt>
                <c:pt idx="107">
                  <c:v>3.3601117318435763</c:v>
                </c:pt>
                <c:pt idx="108">
                  <c:v>3.3601117318435763</c:v>
                </c:pt>
                <c:pt idx="109">
                  <c:v>3.3601117318435763</c:v>
                </c:pt>
                <c:pt idx="110">
                  <c:v>3.3601117318435763</c:v>
                </c:pt>
                <c:pt idx="111">
                  <c:v>3.3601117318435763</c:v>
                </c:pt>
                <c:pt idx="112">
                  <c:v>3.3601117318435763</c:v>
                </c:pt>
                <c:pt idx="113">
                  <c:v>3.3601117318435763</c:v>
                </c:pt>
                <c:pt idx="114">
                  <c:v>3.3601117318435763</c:v>
                </c:pt>
                <c:pt idx="115">
                  <c:v>3.3601117318435763</c:v>
                </c:pt>
                <c:pt idx="116">
                  <c:v>3.3601117318435763</c:v>
                </c:pt>
                <c:pt idx="117">
                  <c:v>3.3601117318435763</c:v>
                </c:pt>
                <c:pt idx="118">
                  <c:v>3.3601117318435763</c:v>
                </c:pt>
                <c:pt idx="119">
                  <c:v>3.3601117318435763</c:v>
                </c:pt>
                <c:pt idx="120">
                  <c:v>3.3601117318435763</c:v>
                </c:pt>
                <c:pt idx="121">
                  <c:v>3.3601117318435763</c:v>
                </c:pt>
                <c:pt idx="122">
                  <c:v>3.3601117318435763</c:v>
                </c:pt>
                <c:pt idx="123">
                  <c:v>3.3601117318435763</c:v>
                </c:pt>
                <c:pt idx="124">
                  <c:v>3.3601117318435763</c:v>
                </c:pt>
                <c:pt idx="125">
                  <c:v>3.3601117318435763</c:v>
                </c:pt>
                <c:pt idx="126">
                  <c:v>3.3601117318435763</c:v>
                </c:pt>
                <c:pt idx="127">
                  <c:v>3.3601117318435763</c:v>
                </c:pt>
                <c:pt idx="128">
                  <c:v>3.3601117318435763</c:v>
                </c:pt>
                <c:pt idx="129">
                  <c:v>3.3601117318435763</c:v>
                </c:pt>
                <c:pt idx="130">
                  <c:v>3.3601117318435763</c:v>
                </c:pt>
                <c:pt idx="131">
                  <c:v>3.3601117318435763</c:v>
                </c:pt>
                <c:pt idx="132">
                  <c:v>3.3601117318435763</c:v>
                </c:pt>
                <c:pt idx="133">
                  <c:v>3.3601117318435763</c:v>
                </c:pt>
                <c:pt idx="134">
                  <c:v>3.3601117318435763</c:v>
                </c:pt>
                <c:pt idx="135">
                  <c:v>3.3601117318435763</c:v>
                </c:pt>
                <c:pt idx="136">
                  <c:v>3.3601117318435763</c:v>
                </c:pt>
                <c:pt idx="137">
                  <c:v>3.3601117318435763</c:v>
                </c:pt>
                <c:pt idx="138">
                  <c:v>3.3601117318435763</c:v>
                </c:pt>
                <c:pt idx="139">
                  <c:v>3.3601117318435763</c:v>
                </c:pt>
                <c:pt idx="140">
                  <c:v>3.3601117318435763</c:v>
                </c:pt>
                <c:pt idx="141">
                  <c:v>3.3601117318435763</c:v>
                </c:pt>
                <c:pt idx="142">
                  <c:v>3.3601117318435763</c:v>
                </c:pt>
                <c:pt idx="143">
                  <c:v>3.3601117318435763</c:v>
                </c:pt>
                <c:pt idx="144">
                  <c:v>3.3601117318435763</c:v>
                </c:pt>
                <c:pt idx="145">
                  <c:v>3.3601117318435763</c:v>
                </c:pt>
                <c:pt idx="146">
                  <c:v>3.3601117318435763</c:v>
                </c:pt>
                <c:pt idx="147">
                  <c:v>3.3601117318435763</c:v>
                </c:pt>
                <c:pt idx="148">
                  <c:v>3.3601117318435763</c:v>
                </c:pt>
                <c:pt idx="149">
                  <c:v>3.3601117318435763</c:v>
                </c:pt>
                <c:pt idx="150">
                  <c:v>3.3601117318435763</c:v>
                </c:pt>
                <c:pt idx="151">
                  <c:v>3.3601117318435763</c:v>
                </c:pt>
                <c:pt idx="152">
                  <c:v>3.3601117318435763</c:v>
                </c:pt>
                <c:pt idx="153">
                  <c:v>3.3601117318435763</c:v>
                </c:pt>
                <c:pt idx="154">
                  <c:v>3.3601117318435763</c:v>
                </c:pt>
                <c:pt idx="155">
                  <c:v>3.3601117318435763</c:v>
                </c:pt>
                <c:pt idx="156">
                  <c:v>3.3601117318435763</c:v>
                </c:pt>
                <c:pt idx="157">
                  <c:v>3.3601117318435763</c:v>
                </c:pt>
                <c:pt idx="158">
                  <c:v>3.3601117318435763</c:v>
                </c:pt>
                <c:pt idx="159">
                  <c:v>3.3601117318435763</c:v>
                </c:pt>
                <c:pt idx="160">
                  <c:v>3.3601117318435763</c:v>
                </c:pt>
                <c:pt idx="161">
                  <c:v>3.3601117318435763</c:v>
                </c:pt>
                <c:pt idx="162">
                  <c:v>3.3601117318435763</c:v>
                </c:pt>
                <c:pt idx="163">
                  <c:v>3.3601117318435763</c:v>
                </c:pt>
                <c:pt idx="164">
                  <c:v>3.3601117318435763</c:v>
                </c:pt>
                <c:pt idx="165">
                  <c:v>3.3601117318435763</c:v>
                </c:pt>
                <c:pt idx="166">
                  <c:v>3.3601117318435763</c:v>
                </c:pt>
                <c:pt idx="167">
                  <c:v>3.3601117318435763</c:v>
                </c:pt>
                <c:pt idx="168">
                  <c:v>3.3601117318435763</c:v>
                </c:pt>
                <c:pt idx="169">
                  <c:v>3.3601117318435763</c:v>
                </c:pt>
                <c:pt idx="170">
                  <c:v>3.3601117318435763</c:v>
                </c:pt>
                <c:pt idx="171">
                  <c:v>3.3601117318435763</c:v>
                </c:pt>
                <c:pt idx="172">
                  <c:v>3.3601117318435763</c:v>
                </c:pt>
                <c:pt idx="173">
                  <c:v>3.3601117318435763</c:v>
                </c:pt>
                <c:pt idx="174">
                  <c:v>3.3601117318435763</c:v>
                </c:pt>
                <c:pt idx="175">
                  <c:v>3.3601117318435763</c:v>
                </c:pt>
                <c:pt idx="176">
                  <c:v>3.3601117318435763</c:v>
                </c:pt>
                <c:pt idx="177">
                  <c:v>3.3601117318435763</c:v>
                </c:pt>
                <c:pt idx="178">
                  <c:v>3.3601117318435763</c:v>
                </c:pt>
                <c:pt idx="179">
                  <c:v>3.3601117318435763</c:v>
                </c:pt>
                <c:pt idx="180">
                  <c:v>3.3601117318435763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6.3851512410714601</c:v>
                </c:pt>
                <c:pt idx="1">
                  <c:v>6.3851512410714601</c:v>
                </c:pt>
                <c:pt idx="2">
                  <c:v>6.3851512410714601</c:v>
                </c:pt>
                <c:pt idx="3">
                  <c:v>6.3851512410714601</c:v>
                </c:pt>
                <c:pt idx="4">
                  <c:v>6.3851512410714601</c:v>
                </c:pt>
                <c:pt idx="5">
                  <c:v>6.3851512410714601</c:v>
                </c:pt>
                <c:pt idx="6">
                  <c:v>6.3851512410714601</c:v>
                </c:pt>
                <c:pt idx="7">
                  <c:v>6.3851512410714601</c:v>
                </c:pt>
                <c:pt idx="8">
                  <c:v>6.3851512410714601</c:v>
                </c:pt>
                <c:pt idx="9">
                  <c:v>6.3851512410714601</c:v>
                </c:pt>
                <c:pt idx="10">
                  <c:v>6.3851512410714601</c:v>
                </c:pt>
                <c:pt idx="11">
                  <c:v>6.3851512410714601</c:v>
                </c:pt>
                <c:pt idx="12">
                  <c:v>6.3851512410714601</c:v>
                </c:pt>
                <c:pt idx="13">
                  <c:v>6.3851512410714601</c:v>
                </c:pt>
                <c:pt idx="14">
                  <c:v>6.3851512410714601</c:v>
                </c:pt>
                <c:pt idx="15">
                  <c:v>6.3851512410714601</c:v>
                </c:pt>
                <c:pt idx="16">
                  <c:v>6.3851512410714601</c:v>
                </c:pt>
                <c:pt idx="17">
                  <c:v>6.3851512410714601</c:v>
                </c:pt>
                <c:pt idx="18">
                  <c:v>6.3851512410714601</c:v>
                </c:pt>
                <c:pt idx="19">
                  <c:v>6.3851512410714601</c:v>
                </c:pt>
                <c:pt idx="20">
                  <c:v>6.3851512410714601</c:v>
                </c:pt>
                <c:pt idx="21">
                  <c:v>6.3851512410714601</c:v>
                </c:pt>
                <c:pt idx="22">
                  <c:v>6.3851512410714601</c:v>
                </c:pt>
                <c:pt idx="23">
                  <c:v>6.3851512410714601</c:v>
                </c:pt>
                <c:pt idx="24">
                  <c:v>6.3851512410714601</c:v>
                </c:pt>
                <c:pt idx="25">
                  <c:v>6.3851512410714601</c:v>
                </c:pt>
                <c:pt idx="26">
                  <c:v>6.3851512410714601</c:v>
                </c:pt>
                <c:pt idx="27">
                  <c:v>6.3851512410714601</c:v>
                </c:pt>
                <c:pt idx="28">
                  <c:v>6.3851512410714601</c:v>
                </c:pt>
                <c:pt idx="29">
                  <c:v>6.3851512410714601</c:v>
                </c:pt>
                <c:pt idx="30">
                  <c:v>6.3851512410714601</c:v>
                </c:pt>
                <c:pt idx="31">
                  <c:v>6.3851512410714601</c:v>
                </c:pt>
                <c:pt idx="32">
                  <c:v>6.3851512410714601</c:v>
                </c:pt>
                <c:pt idx="33">
                  <c:v>6.3851512410714601</c:v>
                </c:pt>
                <c:pt idx="34">
                  <c:v>6.3851512410714601</c:v>
                </c:pt>
                <c:pt idx="35">
                  <c:v>6.3851512410714601</c:v>
                </c:pt>
                <c:pt idx="36">
                  <c:v>6.3851512410714601</c:v>
                </c:pt>
                <c:pt idx="37">
                  <c:v>6.3851512410714601</c:v>
                </c:pt>
                <c:pt idx="38">
                  <c:v>6.3851512410714601</c:v>
                </c:pt>
                <c:pt idx="39">
                  <c:v>6.3851512410714601</c:v>
                </c:pt>
                <c:pt idx="40">
                  <c:v>6.3851512410714601</c:v>
                </c:pt>
                <c:pt idx="41">
                  <c:v>6.3851512410714601</c:v>
                </c:pt>
                <c:pt idx="42">
                  <c:v>6.3851512410714601</c:v>
                </c:pt>
                <c:pt idx="43">
                  <c:v>6.3851512410714601</c:v>
                </c:pt>
                <c:pt idx="44">
                  <c:v>6.3851512410714601</c:v>
                </c:pt>
                <c:pt idx="45">
                  <c:v>6.3851512410714601</c:v>
                </c:pt>
                <c:pt idx="46">
                  <c:v>6.3851512410714601</c:v>
                </c:pt>
                <c:pt idx="47">
                  <c:v>6.3851512410714601</c:v>
                </c:pt>
                <c:pt idx="48">
                  <c:v>6.3851512410714601</c:v>
                </c:pt>
                <c:pt idx="49">
                  <c:v>6.3851512410714601</c:v>
                </c:pt>
                <c:pt idx="50">
                  <c:v>6.3851512410714601</c:v>
                </c:pt>
                <c:pt idx="51">
                  <c:v>6.3851512410714601</c:v>
                </c:pt>
                <c:pt idx="52">
                  <c:v>6.3851512410714601</c:v>
                </c:pt>
                <c:pt idx="53">
                  <c:v>6.3851512410714601</c:v>
                </c:pt>
                <c:pt idx="54">
                  <c:v>6.3851512410714601</c:v>
                </c:pt>
                <c:pt idx="55">
                  <c:v>6.3851512410714601</c:v>
                </c:pt>
                <c:pt idx="56">
                  <c:v>6.3851512410714601</c:v>
                </c:pt>
                <c:pt idx="57">
                  <c:v>6.3851512410714601</c:v>
                </c:pt>
                <c:pt idx="58">
                  <c:v>6.3851512410714601</c:v>
                </c:pt>
                <c:pt idx="59">
                  <c:v>6.3851512410714601</c:v>
                </c:pt>
                <c:pt idx="60">
                  <c:v>6.3851512410714601</c:v>
                </c:pt>
                <c:pt idx="61">
                  <c:v>6.3851512410714601</c:v>
                </c:pt>
                <c:pt idx="62">
                  <c:v>6.3851512410714601</c:v>
                </c:pt>
                <c:pt idx="63">
                  <c:v>6.3851512410714601</c:v>
                </c:pt>
                <c:pt idx="64">
                  <c:v>6.3851512410714601</c:v>
                </c:pt>
                <c:pt idx="65">
                  <c:v>6.3851512410714601</c:v>
                </c:pt>
                <c:pt idx="66">
                  <c:v>6.3851512410714601</c:v>
                </c:pt>
                <c:pt idx="67">
                  <c:v>6.3851512410714601</c:v>
                </c:pt>
                <c:pt idx="68">
                  <c:v>6.3851512410714601</c:v>
                </c:pt>
                <c:pt idx="69">
                  <c:v>6.3851512410714601</c:v>
                </c:pt>
                <c:pt idx="70">
                  <c:v>6.3851512410714601</c:v>
                </c:pt>
                <c:pt idx="71">
                  <c:v>6.3851512410714601</c:v>
                </c:pt>
                <c:pt idx="72">
                  <c:v>6.3851512410714601</c:v>
                </c:pt>
                <c:pt idx="73">
                  <c:v>6.3851512410714601</c:v>
                </c:pt>
                <c:pt idx="74">
                  <c:v>6.3851512410714601</c:v>
                </c:pt>
                <c:pt idx="75">
                  <c:v>6.3851512410714601</c:v>
                </c:pt>
                <c:pt idx="76">
                  <c:v>6.3851512410714601</c:v>
                </c:pt>
                <c:pt idx="77">
                  <c:v>6.3851512410714601</c:v>
                </c:pt>
                <c:pt idx="78">
                  <c:v>6.3851512410714601</c:v>
                </c:pt>
                <c:pt idx="79">
                  <c:v>6.3851512410714601</c:v>
                </c:pt>
                <c:pt idx="80">
                  <c:v>6.3851512410714601</c:v>
                </c:pt>
                <c:pt idx="81">
                  <c:v>6.3851512410714601</c:v>
                </c:pt>
                <c:pt idx="82">
                  <c:v>6.3851512410714601</c:v>
                </c:pt>
                <c:pt idx="83">
                  <c:v>6.3851512410714601</c:v>
                </c:pt>
                <c:pt idx="84">
                  <c:v>6.3851512410714601</c:v>
                </c:pt>
                <c:pt idx="85">
                  <c:v>6.3851512410714601</c:v>
                </c:pt>
                <c:pt idx="86">
                  <c:v>6.3851512410714601</c:v>
                </c:pt>
                <c:pt idx="87">
                  <c:v>6.3851512410714601</c:v>
                </c:pt>
                <c:pt idx="88">
                  <c:v>6.3851512410714601</c:v>
                </c:pt>
                <c:pt idx="89">
                  <c:v>6.3851512410714601</c:v>
                </c:pt>
                <c:pt idx="90">
                  <c:v>6.3851512410714601</c:v>
                </c:pt>
                <c:pt idx="91">
                  <c:v>6.3851512410714601</c:v>
                </c:pt>
                <c:pt idx="92">
                  <c:v>6.3851512410714601</c:v>
                </c:pt>
                <c:pt idx="93">
                  <c:v>6.3851512410714601</c:v>
                </c:pt>
                <c:pt idx="94">
                  <c:v>6.3851512410714601</c:v>
                </c:pt>
                <c:pt idx="95">
                  <c:v>6.3851512410714601</c:v>
                </c:pt>
                <c:pt idx="96">
                  <c:v>6.3851512410714601</c:v>
                </c:pt>
                <c:pt idx="97">
                  <c:v>6.3851512410714601</c:v>
                </c:pt>
                <c:pt idx="98">
                  <c:v>6.3851512410714601</c:v>
                </c:pt>
                <c:pt idx="99">
                  <c:v>6.3851512410714601</c:v>
                </c:pt>
                <c:pt idx="100">
                  <c:v>6.3851512410714601</c:v>
                </c:pt>
                <c:pt idx="101">
                  <c:v>6.3851512410714601</c:v>
                </c:pt>
                <c:pt idx="102">
                  <c:v>6.3851512410714601</c:v>
                </c:pt>
                <c:pt idx="103">
                  <c:v>6.3851512410714601</c:v>
                </c:pt>
                <c:pt idx="104">
                  <c:v>6.3851512410714601</c:v>
                </c:pt>
                <c:pt idx="105">
                  <c:v>6.3851512410714601</c:v>
                </c:pt>
                <c:pt idx="106">
                  <c:v>6.3851512410714601</c:v>
                </c:pt>
                <c:pt idx="107">
                  <c:v>6.3851512410714601</c:v>
                </c:pt>
                <c:pt idx="108">
                  <c:v>6.3851512410714601</c:v>
                </c:pt>
                <c:pt idx="109">
                  <c:v>6.3851512410714601</c:v>
                </c:pt>
                <c:pt idx="110">
                  <c:v>6.3851512410714601</c:v>
                </c:pt>
                <c:pt idx="111">
                  <c:v>6.3851512410714601</c:v>
                </c:pt>
                <c:pt idx="112">
                  <c:v>6.3851512410714601</c:v>
                </c:pt>
                <c:pt idx="113">
                  <c:v>6.3851512410714601</c:v>
                </c:pt>
                <c:pt idx="114">
                  <c:v>6.3851512410714601</c:v>
                </c:pt>
                <c:pt idx="115">
                  <c:v>6.3851512410714601</c:v>
                </c:pt>
                <c:pt idx="116">
                  <c:v>6.3851512410714601</c:v>
                </c:pt>
                <c:pt idx="117">
                  <c:v>6.3851512410714601</c:v>
                </c:pt>
                <c:pt idx="118">
                  <c:v>6.3851512410714601</c:v>
                </c:pt>
                <c:pt idx="119">
                  <c:v>6.3851512410714601</c:v>
                </c:pt>
                <c:pt idx="120">
                  <c:v>6.3851512410714601</c:v>
                </c:pt>
                <c:pt idx="121">
                  <c:v>6.3851512410714601</c:v>
                </c:pt>
                <c:pt idx="122">
                  <c:v>6.3851512410714601</c:v>
                </c:pt>
                <c:pt idx="123">
                  <c:v>6.3851512410714601</c:v>
                </c:pt>
                <c:pt idx="124">
                  <c:v>6.3851512410714601</c:v>
                </c:pt>
                <c:pt idx="125">
                  <c:v>6.3851512410714601</c:v>
                </c:pt>
                <c:pt idx="126">
                  <c:v>6.3851512410714601</c:v>
                </c:pt>
                <c:pt idx="127">
                  <c:v>6.3851512410714601</c:v>
                </c:pt>
                <c:pt idx="128">
                  <c:v>6.3851512410714601</c:v>
                </c:pt>
                <c:pt idx="129">
                  <c:v>6.3851512410714601</c:v>
                </c:pt>
                <c:pt idx="130">
                  <c:v>6.3851512410714601</c:v>
                </c:pt>
                <c:pt idx="131">
                  <c:v>6.3851512410714601</c:v>
                </c:pt>
                <c:pt idx="132">
                  <c:v>6.3851512410714601</c:v>
                </c:pt>
                <c:pt idx="133">
                  <c:v>6.3851512410714601</c:v>
                </c:pt>
                <c:pt idx="134">
                  <c:v>6.3851512410714601</c:v>
                </c:pt>
                <c:pt idx="135">
                  <c:v>6.3851512410714601</c:v>
                </c:pt>
                <c:pt idx="136">
                  <c:v>6.3851512410714601</c:v>
                </c:pt>
                <c:pt idx="137">
                  <c:v>6.3851512410714601</c:v>
                </c:pt>
                <c:pt idx="138">
                  <c:v>6.3851512410714601</c:v>
                </c:pt>
                <c:pt idx="139">
                  <c:v>6.3851512410714601</c:v>
                </c:pt>
                <c:pt idx="140">
                  <c:v>6.3851512410714601</c:v>
                </c:pt>
                <c:pt idx="141">
                  <c:v>6.3851512410714601</c:v>
                </c:pt>
                <c:pt idx="142">
                  <c:v>6.3851512410714601</c:v>
                </c:pt>
                <c:pt idx="143">
                  <c:v>6.3851512410714601</c:v>
                </c:pt>
                <c:pt idx="144">
                  <c:v>6.3851512410714601</c:v>
                </c:pt>
                <c:pt idx="145">
                  <c:v>6.3851512410714601</c:v>
                </c:pt>
                <c:pt idx="146">
                  <c:v>6.3851512410714601</c:v>
                </c:pt>
                <c:pt idx="147">
                  <c:v>6.3851512410714601</c:v>
                </c:pt>
                <c:pt idx="148">
                  <c:v>6.3851512410714601</c:v>
                </c:pt>
                <c:pt idx="149">
                  <c:v>6.3851512410714601</c:v>
                </c:pt>
                <c:pt idx="150">
                  <c:v>6.3851512410714601</c:v>
                </c:pt>
                <c:pt idx="151">
                  <c:v>6.3851512410714601</c:v>
                </c:pt>
                <c:pt idx="152">
                  <c:v>6.3851512410714601</c:v>
                </c:pt>
                <c:pt idx="153">
                  <c:v>6.3851512410714601</c:v>
                </c:pt>
                <c:pt idx="154">
                  <c:v>6.3851512410714601</c:v>
                </c:pt>
                <c:pt idx="155">
                  <c:v>6.3851512410714601</c:v>
                </c:pt>
                <c:pt idx="156">
                  <c:v>6.3851512410714601</c:v>
                </c:pt>
                <c:pt idx="157">
                  <c:v>6.3851512410714601</c:v>
                </c:pt>
                <c:pt idx="158">
                  <c:v>6.3851512410714601</c:v>
                </c:pt>
                <c:pt idx="159">
                  <c:v>6.3851512410714601</c:v>
                </c:pt>
                <c:pt idx="160">
                  <c:v>6.3851512410714601</c:v>
                </c:pt>
                <c:pt idx="161">
                  <c:v>6.3851512410714601</c:v>
                </c:pt>
                <c:pt idx="162">
                  <c:v>6.3851512410714601</c:v>
                </c:pt>
                <c:pt idx="163">
                  <c:v>6.3851512410714601</c:v>
                </c:pt>
                <c:pt idx="164">
                  <c:v>6.3851512410714601</c:v>
                </c:pt>
                <c:pt idx="165">
                  <c:v>6.3851512410714601</c:v>
                </c:pt>
                <c:pt idx="166">
                  <c:v>6.3851512410714601</c:v>
                </c:pt>
                <c:pt idx="167">
                  <c:v>6.3851512410714601</c:v>
                </c:pt>
                <c:pt idx="168">
                  <c:v>6.3851512410714601</c:v>
                </c:pt>
                <c:pt idx="169">
                  <c:v>6.3851512410714601</c:v>
                </c:pt>
                <c:pt idx="170">
                  <c:v>6.3851512410714601</c:v>
                </c:pt>
                <c:pt idx="171">
                  <c:v>6.3851512410714601</c:v>
                </c:pt>
                <c:pt idx="172">
                  <c:v>6.3851512410714601</c:v>
                </c:pt>
                <c:pt idx="173">
                  <c:v>6.3851512410714601</c:v>
                </c:pt>
                <c:pt idx="174">
                  <c:v>6.3851512410714601</c:v>
                </c:pt>
                <c:pt idx="175">
                  <c:v>6.3851512410714601</c:v>
                </c:pt>
                <c:pt idx="176">
                  <c:v>6.3851512410714601</c:v>
                </c:pt>
                <c:pt idx="177">
                  <c:v>6.3851512410714601</c:v>
                </c:pt>
                <c:pt idx="178">
                  <c:v>6.3851512410714601</c:v>
                </c:pt>
                <c:pt idx="179">
                  <c:v>6.3851512410714601</c:v>
                </c:pt>
                <c:pt idx="180">
                  <c:v>6.3851512410714601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0.33507222261569281</c:v>
                </c:pt>
                <c:pt idx="1">
                  <c:v>0.33507222261569281</c:v>
                </c:pt>
                <c:pt idx="2">
                  <c:v>0.33507222261569281</c:v>
                </c:pt>
                <c:pt idx="3">
                  <c:v>0.33507222261569281</c:v>
                </c:pt>
                <c:pt idx="4">
                  <c:v>0.33507222261569281</c:v>
                </c:pt>
                <c:pt idx="5">
                  <c:v>0.33507222261569281</c:v>
                </c:pt>
                <c:pt idx="6">
                  <c:v>0.33507222261569281</c:v>
                </c:pt>
                <c:pt idx="7">
                  <c:v>0.33507222261569281</c:v>
                </c:pt>
                <c:pt idx="8">
                  <c:v>0.33507222261569281</c:v>
                </c:pt>
                <c:pt idx="9">
                  <c:v>0.33507222261569281</c:v>
                </c:pt>
                <c:pt idx="10">
                  <c:v>0.33507222261569281</c:v>
                </c:pt>
                <c:pt idx="11">
                  <c:v>0.33507222261569281</c:v>
                </c:pt>
                <c:pt idx="12">
                  <c:v>0.33507222261569281</c:v>
                </c:pt>
                <c:pt idx="13">
                  <c:v>0.33507222261569281</c:v>
                </c:pt>
                <c:pt idx="14">
                  <c:v>0.33507222261569281</c:v>
                </c:pt>
                <c:pt idx="15">
                  <c:v>0.33507222261569281</c:v>
                </c:pt>
                <c:pt idx="16">
                  <c:v>0.33507222261569281</c:v>
                </c:pt>
                <c:pt idx="17">
                  <c:v>0.33507222261569281</c:v>
                </c:pt>
                <c:pt idx="18">
                  <c:v>0.33507222261569281</c:v>
                </c:pt>
                <c:pt idx="19">
                  <c:v>0.33507222261569281</c:v>
                </c:pt>
                <c:pt idx="20">
                  <c:v>0.33507222261569281</c:v>
                </c:pt>
                <c:pt idx="21">
                  <c:v>0.33507222261569281</c:v>
                </c:pt>
                <c:pt idx="22">
                  <c:v>0.33507222261569281</c:v>
                </c:pt>
                <c:pt idx="23">
                  <c:v>0.33507222261569281</c:v>
                </c:pt>
                <c:pt idx="24">
                  <c:v>0.33507222261569281</c:v>
                </c:pt>
                <c:pt idx="25">
                  <c:v>0.33507222261569281</c:v>
                </c:pt>
                <c:pt idx="26">
                  <c:v>0.33507222261569281</c:v>
                </c:pt>
                <c:pt idx="27">
                  <c:v>0.33507222261569281</c:v>
                </c:pt>
                <c:pt idx="28">
                  <c:v>0.33507222261569281</c:v>
                </c:pt>
                <c:pt idx="29">
                  <c:v>0.33507222261569281</c:v>
                </c:pt>
                <c:pt idx="30">
                  <c:v>0.33507222261569281</c:v>
                </c:pt>
                <c:pt idx="31">
                  <c:v>0.33507222261569281</c:v>
                </c:pt>
                <c:pt idx="32">
                  <c:v>0.33507222261569281</c:v>
                </c:pt>
                <c:pt idx="33">
                  <c:v>0.33507222261569281</c:v>
                </c:pt>
                <c:pt idx="34">
                  <c:v>0.33507222261569281</c:v>
                </c:pt>
                <c:pt idx="35">
                  <c:v>0.33507222261569281</c:v>
                </c:pt>
                <c:pt idx="36">
                  <c:v>0.33507222261569281</c:v>
                </c:pt>
                <c:pt idx="37">
                  <c:v>0.33507222261569281</c:v>
                </c:pt>
                <c:pt idx="38">
                  <c:v>0.33507222261569281</c:v>
                </c:pt>
                <c:pt idx="39">
                  <c:v>0.33507222261569281</c:v>
                </c:pt>
                <c:pt idx="40">
                  <c:v>0.33507222261569281</c:v>
                </c:pt>
                <c:pt idx="41">
                  <c:v>0.33507222261569281</c:v>
                </c:pt>
                <c:pt idx="42">
                  <c:v>0.33507222261569281</c:v>
                </c:pt>
                <c:pt idx="43">
                  <c:v>0.33507222261569281</c:v>
                </c:pt>
                <c:pt idx="44">
                  <c:v>0.33507222261569281</c:v>
                </c:pt>
                <c:pt idx="45">
                  <c:v>0.33507222261569281</c:v>
                </c:pt>
                <c:pt idx="46">
                  <c:v>0.33507222261569281</c:v>
                </c:pt>
                <c:pt idx="47">
                  <c:v>0.33507222261569281</c:v>
                </c:pt>
                <c:pt idx="48">
                  <c:v>0.33507222261569281</c:v>
                </c:pt>
                <c:pt idx="49">
                  <c:v>0.33507222261569281</c:v>
                </c:pt>
                <c:pt idx="50">
                  <c:v>0.33507222261569281</c:v>
                </c:pt>
                <c:pt idx="51">
                  <c:v>0.33507222261569281</c:v>
                </c:pt>
                <c:pt idx="52">
                  <c:v>0.33507222261569281</c:v>
                </c:pt>
                <c:pt idx="53">
                  <c:v>0.33507222261569281</c:v>
                </c:pt>
                <c:pt idx="54">
                  <c:v>0.33507222261569281</c:v>
                </c:pt>
                <c:pt idx="55">
                  <c:v>0.33507222261569281</c:v>
                </c:pt>
                <c:pt idx="56">
                  <c:v>0.33507222261569281</c:v>
                </c:pt>
                <c:pt idx="57">
                  <c:v>0.33507222261569281</c:v>
                </c:pt>
                <c:pt idx="58">
                  <c:v>0.33507222261569281</c:v>
                </c:pt>
                <c:pt idx="59">
                  <c:v>0.33507222261569281</c:v>
                </c:pt>
                <c:pt idx="60">
                  <c:v>0.33507222261569281</c:v>
                </c:pt>
                <c:pt idx="61">
                  <c:v>0.33507222261569281</c:v>
                </c:pt>
                <c:pt idx="62">
                  <c:v>0.33507222261569281</c:v>
                </c:pt>
                <c:pt idx="63">
                  <c:v>0.33507222261569281</c:v>
                </c:pt>
                <c:pt idx="64">
                  <c:v>0.33507222261569281</c:v>
                </c:pt>
                <c:pt idx="65">
                  <c:v>0.33507222261569281</c:v>
                </c:pt>
                <c:pt idx="66">
                  <c:v>0.33507222261569281</c:v>
                </c:pt>
                <c:pt idx="67">
                  <c:v>0.33507222261569281</c:v>
                </c:pt>
                <c:pt idx="68">
                  <c:v>0.33507222261569281</c:v>
                </c:pt>
                <c:pt idx="69">
                  <c:v>0.33507222261569281</c:v>
                </c:pt>
                <c:pt idx="70">
                  <c:v>0.33507222261569281</c:v>
                </c:pt>
                <c:pt idx="71">
                  <c:v>0.33507222261569281</c:v>
                </c:pt>
                <c:pt idx="72">
                  <c:v>0.33507222261569281</c:v>
                </c:pt>
                <c:pt idx="73">
                  <c:v>0.33507222261569281</c:v>
                </c:pt>
                <c:pt idx="74">
                  <c:v>0.33507222261569281</c:v>
                </c:pt>
                <c:pt idx="75">
                  <c:v>0.33507222261569281</c:v>
                </c:pt>
                <c:pt idx="76">
                  <c:v>0.33507222261569281</c:v>
                </c:pt>
                <c:pt idx="77">
                  <c:v>0.33507222261569281</c:v>
                </c:pt>
                <c:pt idx="78">
                  <c:v>0.33507222261569281</c:v>
                </c:pt>
                <c:pt idx="79">
                  <c:v>0.33507222261569281</c:v>
                </c:pt>
                <c:pt idx="80">
                  <c:v>0.33507222261569281</c:v>
                </c:pt>
                <c:pt idx="81">
                  <c:v>0.33507222261569281</c:v>
                </c:pt>
                <c:pt idx="82">
                  <c:v>0.33507222261569281</c:v>
                </c:pt>
                <c:pt idx="83">
                  <c:v>0.33507222261569281</c:v>
                </c:pt>
                <c:pt idx="84">
                  <c:v>0.33507222261569281</c:v>
                </c:pt>
                <c:pt idx="85">
                  <c:v>0.33507222261569281</c:v>
                </c:pt>
                <c:pt idx="86">
                  <c:v>0.33507222261569281</c:v>
                </c:pt>
                <c:pt idx="87">
                  <c:v>0.33507222261569281</c:v>
                </c:pt>
                <c:pt idx="88">
                  <c:v>0.33507222261569281</c:v>
                </c:pt>
                <c:pt idx="89">
                  <c:v>0.33507222261569281</c:v>
                </c:pt>
                <c:pt idx="90">
                  <c:v>0.33507222261569281</c:v>
                </c:pt>
                <c:pt idx="91">
                  <c:v>0.33507222261569281</c:v>
                </c:pt>
                <c:pt idx="92">
                  <c:v>0.33507222261569281</c:v>
                </c:pt>
                <c:pt idx="93">
                  <c:v>0.33507222261569281</c:v>
                </c:pt>
                <c:pt idx="94">
                  <c:v>0.33507222261569281</c:v>
                </c:pt>
                <c:pt idx="95">
                  <c:v>0.33507222261569281</c:v>
                </c:pt>
                <c:pt idx="96">
                  <c:v>0.33507222261569281</c:v>
                </c:pt>
                <c:pt idx="97">
                  <c:v>0.33507222261569281</c:v>
                </c:pt>
                <c:pt idx="98">
                  <c:v>0.33507222261569281</c:v>
                </c:pt>
                <c:pt idx="99">
                  <c:v>0.33507222261569281</c:v>
                </c:pt>
                <c:pt idx="100">
                  <c:v>0.33507222261569281</c:v>
                </c:pt>
                <c:pt idx="101">
                  <c:v>0.33507222261569281</c:v>
                </c:pt>
                <c:pt idx="102">
                  <c:v>0.33507222261569281</c:v>
                </c:pt>
                <c:pt idx="103">
                  <c:v>0.33507222261569281</c:v>
                </c:pt>
                <c:pt idx="104">
                  <c:v>0.33507222261569281</c:v>
                </c:pt>
                <c:pt idx="105">
                  <c:v>0.33507222261569281</c:v>
                </c:pt>
                <c:pt idx="106">
                  <c:v>0.33507222261569281</c:v>
                </c:pt>
                <c:pt idx="107">
                  <c:v>0.33507222261569281</c:v>
                </c:pt>
                <c:pt idx="108">
                  <c:v>0.33507222261569281</c:v>
                </c:pt>
                <c:pt idx="109">
                  <c:v>0.33507222261569281</c:v>
                </c:pt>
                <c:pt idx="110">
                  <c:v>0.33507222261569281</c:v>
                </c:pt>
                <c:pt idx="111">
                  <c:v>0.33507222261569281</c:v>
                </c:pt>
                <c:pt idx="112">
                  <c:v>0.33507222261569281</c:v>
                </c:pt>
                <c:pt idx="113">
                  <c:v>0.33507222261569281</c:v>
                </c:pt>
                <c:pt idx="114">
                  <c:v>0.33507222261569281</c:v>
                </c:pt>
                <c:pt idx="115">
                  <c:v>0.33507222261569281</c:v>
                </c:pt>
                <c:pt idx="116">
                  <c:v>0.33507222261569281</c:v>
                </c:pt>
                <c:pt idx="117">
                  <c:v>0.33507222261569281</c:v>
                </c:pt>
                <c:pt idx="118">
                  <c:v>0.33507222261569281</c:v>
                </c:pt>
                <c:pt idx="119">
                  <c:v>0.33507222261569281</c:v>
                </c:pt>
                <c:pt idx="120">
                  <c:v>0.33507222261569281</c:v>
                </c:pt>
                <c:pt idx="121">
                  <c:v>0.33507222261569281</c:v>
                </c:pt>
                <c:pt idx="122">
                  <c:v>0.33507222261569281</c:v>
                </c:pt>
                <c:pt idx="123">
                  <c:v>0.33507222261569281</c:v>
                </c:pt>
                <c:pt idx="124">
                  <c:v>0.33507222261569281</c:v>
                </c:pt>
                <c:pt idx="125">
                  <c:v>0.33507222261569281</c:v>
                </c:pt>
                <c:pt idx="126">
                  <c:v>0.33507222261569281</c:v>
                </c:pt>
                <c:pt idx="127">
                  <c:v>0.33507222261569281</c:v>
                </c:pt>
                <c:pt idx="128">
                  <c:v>0.33507222261569281</c:v>
                </c:pt>
                <c:pt idx="129">
                  <c:v>0.33507222261569281</c:v>
                </c:pt>
                <c:pt idx="130">
                  <c:v>0.33507222261569281</c:v>
                </c:pt>
                <c:pt idx="131">
                  <c:v>0.33507222261569281</c:v>
                </c:pt>
                <c:pt idx="132">
                  <c:v>0.33507222261569281</c:v>
                </c:pt>
                <c:pt idx="133">
                  <c:v>0.33507222261569281</c:v>
                </c:pt>
                <c:pt idx="134">
                  <c:v>0.33507222261569281</c:v>
                </c:pt>
                <c:pt idx="135">
                  <c:v>0.33507222261569281</c:v>
                </c:pt>
                <c:pt idx="136">
                  <c:v>0.33507222261569281</c:v>
                </c:pt>
                <c:pt idx="137">
                  <c:v>0.33507222261569281</c:v>
                </c:pt>
                <c:pt idx="138">
                  <c:v>0.33507222261569281</c:v>
                </c:pt>
                <c:pt idx="139">
                  <c:v>0.33507222261569281</c:v>
                </c:pt>
                <c:pt idx="140">
                  <c:v>0.33507222261569281</c:v>
                </c:pt>
                <c:pt idx="141">
                  <c:v>0.33507222261569281</c:v>
                </c:pt>
                <c:pt idx="142">
                  <c:v>0.33507222261569281</c:v>
                </c:pt>
                <c:pt idx="143">
                  <c:v>0.33507222261569281</c:v>
                </c:pt>
                <c:pt idx="144">
                  <c:v>0.33507222261569281</c:v>
                </c:pt>
                <c:pt idx="145">
                  <c:v>0.33507222261569281</c:v>
                </c:pt>
                <c:pt idx="146">
                  <c:v>0.33507222261569281</c:v>
                </c:pt>
                <c:pt idx="147">
                  <c:v>0.33507222261569281</c:v>
                </c:pt>
                <c:pt idx="148">
                  <c:v>0.33507222261569281</c:v>
                </c:pt>
                <c:pt idx="149">
                  <c:v>0.33507222261569281</c:v>
                </c:pt>
                <c:pt idx="150">
                  <c:v>0.33507222261569281</c:v>
                </c:pt>
                <c:pt idx="151">
                  <c:v>0.33507222261569281</c:v>
                </c:pt>
                <c:pt idx="152">
                  <c:v>0.33507222261569281</c:v>
                </c:pt>
                <c:pt idx="153">
                  <c:v>0.33507222261569281</c:v>
                </c:pt>
                <c:pt idx="154">
                  <c:v>0.33507222261569281</c:v>
                </c:pt>
                <c:pt idx="155">
                  <c:v>0.33507222261569281</c:v>
                </c:pt>
                <c:pt idx="156">
                  <c:v>0.33507222261569281</c:v>
                </c:pt>
                <c:pt idx="157">
                  <c:v>0.33507222261569281</c:v>
                </c:pt>
                <c:pt idx="158">
                  <c:v>0.33507222261569281</c:v>
                </c:pt>
                <c:pt idx="159">
                  <c:v>0.33507222261569281</c:v>
                </c:pt>
                <c:pt idx="160">
                  <c:v>0.33507222261569281</c:v>
                </c:pt>
                <c:pt idx="161">
                  <c:v>0.33507222261569281</c:v>
                </c:pt>
                <c:pt idx="162">
                  <c:v>0.33507222261569281</c:v>
                </c:pt>
                <c:pt idx="163">
                  <c:v>0.33507222261569281</c:v>
                </c:pt>
                <c:pt idx="164">
                  <c:v>0.33507222261569281</c:v>
                </c:pt>
                <c:pt idx="165">
                  <c:v>0.33507222261569281</c:v>
                </c:pt>
                <c:pt idx="166">
                  <c:v>0.33507222261569281</c:v>
                </c:pt>
                <c:pt idx="167">
                  <c:v>0.33507222261569281</c:v>
                </c:pt>
                <c:pt idx="168">
                  <c:v>0.33507222261569281</c:v>
                </c:pt>
                <c:pt idx="169">
                  <c:v>0.33507222261569281</c:v>
                </c:pt>
                <c:pt idx="170">
                  <c:v>0.33507222261569281</c:v>
                </c:pt>
                <c:pt idx="171">
                  <c:v>0.33507222261569281</c:v>
                </c:pt>
                <c:pt idx="172">
                  <c:v>0.33507222261569281</c:v>
                </c:pt>
                <c:pt idx="173">
                  <c:v>0.33507222261569281</c:v>
                </c:pt>
                <c:pt idx="174">
                  <c:v>0.33507222261569281</c:v>
                </c:pt>
                <c:pt idx="175">
                  <c:v>0.33507222261569281</c:v>
                </c:pt>
                <c:pt idx="176">
                  <c:v>0.33507222261569281</c:v>
                </c:pt>
                <c:pt idx="177">
                  <c:v>0.33507222261569281</c:v>
                </c:pt>
                <c:pt idx="178">
                  <c:v>0.33507222261569281</c:v>
                </c:pt>
                <c:pt idx="179">
                  <c:v>0.33507222261569281</c:v>
                </c:pt>
                <c:pt idx="180">
                  <c:v>0.33507222261569281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7.6</c:v>
                </c:pt>
                <c:pt idx="1">
                  <c:v>4.9000000000000004</c:v>
                </c:pt>
                <c:pt idx="2">
                  <c:v>4.8</c:v>
                </c:pt>
                <c:pt idx="3">
                  <c:v>2.6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  <c:pt idx="169">
                  <c:v>44</c:v>
                </c:pt>
                <c:pt idx="170">
                  <c:v>36.6</c:v>
                </c:pt>
                <c:pt idx="171">
                  <c:v>43.9</c:v>
                </c:pt>
                <c:pt idx="172">
                  <c:v>45.3</c:v>
                </c:pt>
                <c:pt idx="173">
                  <c:v>46.5</c:v>
                </c:pt>
                <c:pt idx="174">
                  <c:v>47.3</c:v>
                </c:pt>
                <c:pt idx="175">
                  <c:v>42.8</c:v>
                </c:pt>
                <c:pt idx="176">
                  <c:v>45.5</c:v>
                </c:pt>
                <c:pt idx="177">
                  <c:v>42.2</c:v>
                </c:pt>
                <c:pt idx="178">
                  <c:v>44.3</c:v>
                </c:pt>
                <c:pt idx="179">
                  <c:v>46.7</c:v>
                </c:pt>
                <c:pt idx="18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48.104347826086951</c:v>
                </c:pt>
                <c:pt idx="1">
                  <c:v>48.104347826086951</c:v>
                </c:pt>
                <c:pt idx="2">
                  <c:v>48.104347826086951</c:v>
                </c:pt>
                <c:pt idx="3">
                  <c:v>48.104347826086951</c:v>
                </c:pt>
                <c:pt idx="4">
                  <c:v>48.104347826086951</c:v>
                </c:pt>
                <c:pt idx="5">
                  <c:v>48.104347826086951</c:v>
                </c:pt>
                <c:pt idx="6">
                  <c:v>48.104347826086951</c:v>
                </c:pt>
                <c:pt idx="7">
                  <c:v>48.104347826086951</c:v>
                </c:pt>
                <c:pt idx="8">
                  <c:v>48.104347826086951</c:v>
                </c:pt>
                <c:pt idx="9">
                  <c:v>48.104347826086951</c:v>
                </c:pt>
                <c:pt idx="10">
                  <c:v>48.104347826086951</c:v>
                </c:pt>
                <c:pt idx="11">
                  <c:v>48.104347826086951</c:v>
                </c:pt>
                <c:pt idx="12">
                  <c:v>48.104347826086951</c:v>
                </c:pt>
                <c:pt idx="13">
                  <c:v>48.104347826086951</c:v>
                </c:pt>
                <c:pt idx="14">
                  <c:v>48.104347826086951</c:v>
                </c:pt>
                <c:pt idx="15">
                  <c:v>48.104347826086951</c:v>
                </c:pt>
                <c:pt idx="16">
                  <c:v>48.104347826086951</c:v>
                </c:pt>
                <c:pt idx="17">
                  <c:v>48.104347826086951</c:v>
                </c:pt>
                <c:pt idx="18">
                  <c:v>48.104347826086951</c:v>
                </c:pt>
                <c:pt idx="19">
                  <c:v>48.104347826086951</c:v>
                </c:pt>
                <c:pt idx="20">
                  <c:v>48.104347826086951</c:v>
                </c:pt>
                <c:pt idx="21">
                  <c:v>48.104347826086951</c:v>
                </c:pt>
                <c:pt idx="22">
                  <c:v>48.104347826086951</c:v>
                </c:pt>
                <c:pt idx="23">
                  <c:v>48.104347826086951</c:v>
                </c:pt>
                <c:pt idx="24">
                  <c:v>48.104347826086951</c:v>
                </c:pt>
                <c:pt idx="25">
                  <c:v>48.104347826086951</c:v>
                </c:pt>
                <c:pt idx="26">
                  <c:v>48.104347826086951</c:v>
                </c:pt>
                <c:pt idx="27">
                  <c:v>48.104347826086951</c:v>
                </c:pt>
                <c:pt idx="28">
                  <c:v>48.104347826086951</c:v>
                </c:pt>
                <c:pt idx="29">
                  <c:v>48.104347826086951</c:v>
                </c:pt>
                <c:pt idx="30">
                  <c:v>48.104347826086951</c:v>
                </c:pt>
                <c:pt idx="31">
                  <c:v>48.104347826086951</c:v>
                </c:pt>
                <c:pt idx="32">
                  <c:v>48.104347826086951</c:v>
                </c:pt>
                <c:pt idx="33">
                  <c:v>48.104347826086951</c:v>
                </c:pt>
                <c:pt idx="34">
                  <c:v>48.104347826086951</c:v>
                </c:pt>
                <c:pt idx="35">
                  <c:v>48.104347826086951</c:v>
                </c:pt>
                <c:pt idx="36">
                  <c:v>48.104347826086951</c:v>
                </c:pt>
                <c:pt idx="37">
                  <c:v>48.104347826086951</c:v>
                </c:pt>
                <c:pt idx="38">
                  <c:v>48.104347826086951</c:v>
                </c:pt>
                <c:pt idx="39">
                  <c:v>48.104347826086951</c:v>
                </c:pt>
                <c:pt idx="40">
                  <c:v>48.104347826086951</c:v>
                </c:pt>
                <c:pt idx="41">
                  <c:v>48.104347826086951</c:v>
                </c:pt>
                <c:pt idx="42">
                  <c:v>48.104347826086951</c:v>
                </c:pt>
                <c:pt idx="43">
                  <c:v>48.104347826086951</c:v>
                </c:pt>
                <c:pt idx="44">
                  <c:v>48.104347826086951</c:v>
                </c:pt>
                <c:pt idx="45">
                  <c:v>48.104347826086951</c:v>
                </c:pt>
                <c:pt idx="46">
                  <c:v>48.104347826086951</c:v>
                </c:pt>
                <c:pt idx="47">
                  <c:v>48.104347826086951</c:v>
                </c:pt>
                <c:pt idx="48">
                  <c:v>48.104347826086951</c:v>
                </c:pt>
                <c:pt idx="49">
                  <c:v>48.104347826086951</c:v>
                </c:pt>
                <c:pt idx="50">
                  <c:v>48.104347826086951</c:v>
                </c:pt>
                <c:pt idx="51">
                  <c:v>48.104347826086951</c:v>
                </c:pt>
                <c:pt idx="52">
                  <c:v>48.104347826086951</c:v>
                </c:pt>
                <c:pt idx="53">
                  <c:v>48.104347826086951</c:v>
                </c:pt>
                <c:pt idx="54">
                  <c:v>48.104347826086951</c:v>
                </c:pt>
                <c:pt idx="55">
                  <c:v>48.104347826086951</c:v>
                </c:pt>
                <c:pt idx="56">
                  <c:v>48.104347826086951</c:v>
                </c:pt>
                <c:pt idx="57">
                  <c:v>48.104347826086951</c:v>
                </c:pt>
                <c:pt idx="58">
                  <c:v>48.104347826086951</c:v>
                </c:pt>
                <c:pt idx="59">
                  <c:v>48.104347826086951</c:v>
                </c:pt>
                <c:pt idx="60">
                  <c:v>48.104347826086951</c:v>
                </c:pt>
                <c:pt idx="61">
                  <c:v>48.104347826086951</c:v>
                </c:pt>
                <c:pt idx="62">
                  <c:v>48.104347826086951</c:v>
                </c:pt>
                <c:pt idx="63">
                  <c:v>48.104347826086951</c:v>
                </c:pt>
                <c:pt idx="64">
                  <c:v>48.104347826086951</c:v>
                </c:pt>
                <c:pt idx="65">
                  <c:v>48.104347826086951</c:v>
                </c:pt>
                <c:pt idx="66">
                  <c:v>48.104347826086951</c:v>
                </c:pt>
                <c:pt idx="67">
                  <c:v>48.104347826086951</c:v>
                </c:pt>
                <c:pt idx="68">
                  <c:v>48.104347826086951</c:v>
                </c:pt>
                <c:pt idx="69">
                  <c:v>48.104347826086951</c:v>
                </c:pt>
                <c:pt idx="70">
                  <c:v>48.104347826086951</c:v>
                </c:pt>
                <c:pt idx="71">
                  <c:v>48.104347826086951</c:v>
                </c:pt>
                <c:pt idx="72">
                  <c:v>48.104347826086951</c:v>
                </c:pt>
                <c:pt idx="73">
                  <c:v>48.104347826086951</c:v>
                </c:pt>
                <c:pt idx="74">
                  <c:v>48.104347826086951</c:v>
                </c:pt>
                <c:pt idx="75">
                  <c:v>48.104347826086951</c:v>
                </c:pt>
                <c:pt idx="76">
                  <c:v>48.104347826086951</c:v>
                </c:pt>
                <c:pt idx="77">
                  <c:v>48.104347826086951</c:v>
                </c:pt>
                <c:pt idx="78">
                  <c:v>48.104347826086951</c:v>
                </c:pt>
                <c:pt idx="79">
                  <c:v>48.104347826086951</c:v>
                </c:pt>
                <c:pt idx="80">
                  <c:v>48.104347826086951</c:v>
                </c:pt>
                <c:pt idx="81">
                  <c:v>48.104347826086951</c:v>
                </c:pt>
                <c:pt idx="82">
                  <c:v>48.104347826086951</c:v>
                </c:pt>
                <c:pt idx="83">
                  <c:v>48.104347826086951</c:v>
                </c:pt>
                <c:pt idx="84">
                  <c:v>48.104347826086951</c:v>
                </c:pt>
                <c:pt idx="85">
                  <c:v>48.104347826086951</c:v>
                </c:pt>
                <c:pt idx="86">
                  <c:v>48.104347826086951</c:v>
                </c:pt>
                <c:pt idx="87">
                  <c:v>48.104347826086951</c:v>
                </c:pt>
                <c:pt idx="88">
                  <c:v>48.104347826086951</c:v>
                </c:pt>
                <c:pt idx="89">
                  <c:v>48.104347826086951</c:v>
                </c:pt>
                <c:pt idx="90">
                  <c:v>48.104347826086951</c:v>
                </c:pt>
                <c:pt idx="91">
                  <c:v>48.104347826086951</c:v>
                </c:pt>
                <c:pt idx="92">
                  <c:v>48.104347826086951</c:v>
                </c:pt>
                <c:pt idx="93">
                  <c:v>48.104347826086951</c:v>
                </c:pt>
                <c:pt idx="94">
                  <c:v>48.104347826086951</c:v>
                </c:pt>
                <c:pt idx="95">
                  <c:v>48.104347826086951</c:v>
                </c:pt>
                <c:pt idx="96">
                  <c:v>48.104347826086951</c:v>
                </c:pt>
                <c:pt idx="97">
                  <c:v>48.104347826086951</c:v>
                </c:pt>
                <c:pt idx="98">
                  <c:v>48.104347826086951</c:v>
                </c:pt>
                <c:pt idx="99">
                  <c:v>48.104347826086951</c:v>
                </c:pt>
                <c:pt idx="100">
                  <c:v>48.104347826086951</c:v>
                </c:pt>
                <c:pt idx="101">
                  <c:v>48.104347826086951</c:v>
                </c:pt>
                <c:pt idx="102">
                  <c:v>48.104347826086951</c:v>
                </c:pt>
                <c:pt idx="103">
                  <c:v>48.104347826086951</c:v>
                </c:pt>
                <c:pt idx="104">
                  <c:v>48.104347826086951</c:v>
                </c:pt>
                <c:pt idx="105">
                  <c:v>48.104347826086951</c:v>
                </c:pt>
                <c:pt idx="106">
                  <c:v>48.104347826086951</c:v>
                </c:pt>
                <c:pt idx="107">
                  <c:v>48.104347826086951</c:v>
                </c:pt>
                <c:pt idx="108">
                  <c:v>48.104347826086951</c:v>
                </c:pt>
                <c:pt idx="109">
                  <c:v>48.104347826086951</c:v>
                </c:pt>
                <c:pt idx="110">
                  <c:v>48.104347826086951</c:v>
                </c:pt>
                <c:pt idx="111">
                  <c:v>48.104347826086951</c:v>
                </c:pt>
                <c:pt idx="112">
                  <c:v>48.104347826086951</c:v>
                </c:pt>
                <c:pt idx="113">
                  <c:v>48.104347826086951</c:v>
                </c:pt>
                <c:pt idx="114">
                  <c:v>48.104347826086951</c:v>
                </c:pt>
                <c:pt idx="115">
                  <c:v>48.104347826086951</c:v>
                </c:pt>
                <c:pt idx="116">
                  <c:v>48.104347826086951</c:v>
                </c:pt>
                <c:pt idx="117">
                  <c:v>48.104347826086951</c:v>
                </c:pt>
                <c:pt idx="118">
                  <c:v>48.104347826086951</c:v>
                </c:pt>
                <c:pt idx="119">
                  <c:v>48.104347826086951</c:v>
                </c:pt>
                <c:pt idx="120">
                  <c:v>48.104347826086951</c:v>
                </c:pt>
                <c:pt idx="121">
                  <c:v>48.104347826086951</c:v>
                </c:pt>
                <c:pt idx="122">
                  <c:v>48.104347826086951</c:v>
                </c:pt>
                <c:pt idx="123">
                  <c:v>48.104347826086951</c:v>
                </c:pt>
                <c:pt idx="124">
                  <c:v>48.104347826086951</c:v>
                </c:pt>
                <c:pt idx="125">
                  <c:v>48.104347826086951</c:v>
                </c:pt>
                <c:pt idx="126">
                  <c:v>48.104347826086951</c:v>
                </c:pt>
                <c:pt idx="127">
                  <c:v>48.104347826086951</c:v>
                </c:pt>
                <c:pt idx="128">
                  <c:v>48.104347826086951</c:v>
                </c:pt>
                <c:pt idx="129">
                  <c:v>48.104347826086951</c:v>
                </c:pt>
                <c:pt idx="130">
                  <c:v>48.104347826086951</c:v>
                </c:pt>
                <c:pt idx="131">
                  <c:v>48.104347826086951</c:v>
                </c:pt>
                <c:pt idx="132">
                  <c:v>48.104347826086951</c:v>
                </c:pt>
                <c:pt idx="133">
                  <c:v>48.104347826086951</c:v>
                </c:pt>
                <c:pt idx="134">
                  <c:v>48.104347826086951</c:v>
                </c:pt>
                <c:pt idx="135">
                  <c:v>48.104347826086951</c:v>
                </c:pt>
                <c:pt idx="136">
                  <c:v>48.104347826086951</c:v>
                </c:pt>
                <c:pt idx="137">
                  <c:v>48.104347826086951</c:v>
                </c:pt>
                <c:pt idx="138">
                  <c:v>48.104347826086951</c:v>
                </c:pt>
                <c:pt idx="139">
                  <c:v>48.104347826086951</c:v>
                </c:pt>
                <c:pt idx="140">
                  <c:v>48.104347826086951</c:v>
                </c:pt>
                <c:pt idx="141">
                  <c:v>48.104347826086951</c:v>
                </c:pt>
                <c:pt idx="142">
                  <c:v>48.104347826086951</c:v>
                </c:pt>
                <c:pt idx="143">
                  <c:v>48.104347826086951</c:v>
                </c:pt>
                <c:pt idx="144">
                  <c:v>48.104347826086951</c:v>
                </c:pt>
                <c:pt idx="145">
                  <c:v>48.104347826086951</c:v>
                </c:pt>
                <c:pt idx="146">
                  <c:v>48.104347826086951</c:v>
                </c:pt>
                <c:pt idx="147">
                  <c:v>48.104347826086951</c:v>
                </c:pt>
                <c:pt idx="148">
                  <c:v>48.104347826086951</c:v>
                </c:pt>
                <c:pt idx="149">
                  <c:v>48.104347826086951</c:v>
                </c:pt>
                <c:pt idx="150">
                  <c:v>48.104347826086951</c:v>
                </c:pt>
                <c:pt idx="151">
                  <c:v>48.104347826086951</c:v>
                </c:pt>
                <c:pt idx="152">
                  <c:v>48.104347826086951</c:v>
                </c:pt>
                <c:pt idx="153">
                  <c:v>48.104347826086951</c:v>
                </c:pt>
                <c:pt idx="154">
                  <c:v>48.104347826086951</c:v>
                </c:pt>
                <c:pt idx="155">
                  <c:v>48.104347826086951</c:v>
                </c:pt>
                <c:pt idx="156">
                  <c:v>48.104347826086951</c:v>
                </c:pt>
                <c:pt idx="157">
                  <c:v>48.104347826086951</c:v>
                </c:pt>
                <c:pt idx="158">
                  <c:v>48.104347826086951</c:v>
                </c:pt>
                <c:pt idx="159">
                  <c:v>48.104347826086951</c:v>
                </c:pt>
                <c:pt idx="160">
                  <c:v>48.104347826086951</c:v>
                </c:pt>
                <c:pt idx="161">
                  <c:v>48.104347826086951</c:v>
                </c:pt>
                <c:pt idx="162">
                  <c:v>48.104347826086951</c:v>
                </c:pt>
                <c:pt idx="163">
                  <c:v>48.104347826086951</c:v>
                </c:pt>
                <c:pt idx="164">
                  <c:v>48.104347826086951</c:v>
                </c:pt>
                <c:pt idx="165">
                  <c:v>48.104347826086951</c:v>
                </c:pt>
                <c:pt idx="166">
                  <c:v>48.104347826086951</c:v>
                </c:pt>
                <c:pt idx="167">
                  <c:v>48.104347826086951</c:v>
                </c:pt>
                <c:pt idx="168">
                  <c:v>48.104347826086951</c:v>
                </c:pt>
                <c:pt idx="169">
                  <c:v>48.104347826086951</c:v>
                </c:pt>
                <c:pt idx="170">
                  <c:v>48.104347826086951</c:v>
                </c:pt>
                <c:pt idx="171">
                  <c:v>48.104347826086951</c:v>
                </c:pt>
                <c:pt idx="172">
                  <c:v>48.104347826086951</c:v>
                </c:pt>
                <c:pt idx="173">
                  <c:v>48.104347826086951</c:v>
                </c:pt>
                <c:pt idx="174">
                  <c:v>48.104347826086951</c:v>
                </c:pt>
                <c:pt idx="175">
                  <c:v>48.104347826086951</c:v>
                </c:pt>
                <c:pt idx="176">
                  <c:v>48.104347826086951</c:v>
                </c:pt>
                <c:pt idx="177">
                  <c:v>48.104347826086951</c:v>
                </c:pt>
                <c:pt idx="178">
                  <c:v>48.104347826086951</c:v>
                </c:pt>
                <c:pt idx="179">
                  <c:v>48.104347826086951</c:v>
                </c:pt>
                <c:pt idx="180">
                  <c:v>48.104347826086951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52.277593646348265</c:v>
                </c:pt>
                <c:pt idx="1">
                  <c:v>52.277593646348265</c:v>
                </c:pt>
                <c:pt idx="2">
                  <c:v>52.277593646348265</c:v>
                </c:pt>
                <c:pt idx="3">
                  <c:v>52.277593646348265</c:v>
                </c:pt>
                <c:pt idx="4">
                  <c:v>52.277593646348265</c:v>
                </c:pt>
                <c:pt idx="5">
                  <c:v>52.277593646348265</c:v>
                </c:pt>
                <c:pt idx="6">
                  <c:v>52.277593646348265</c:v>
                </c:pt>
                <c:pt idx="7">
                  <c:v>52.277593646348265</c:v>
                </c:pt>
                <c:pt idx="8">
                  <c:v>52.277593646348265</c:v>
                </c:pt>
                <c:pt idx="9">
                  <c:v>52.277593646348265</c:v>
                </c:pt>
                <c:pt idx="10">
                  <c:v>52.277593646348265</c:v>
                </c:pt>
                <c:pt idx="11">
                  <c:v>52.277593646348265</c:v>
                </c:pt>
                <c:pt idx="12">
                  <c:v>52.277593646348265</c:v>
                </c:pt>
                <c:pt idx="13">
                  <c:v>52.277593646348265</c:v>
                </c:pt>
                <c:pt idx="14">
                  <c:v>52.277593646348265</c:v>
                </c:pt>
                <c:pt idx="15">
                  <c:v>52.277593646348265</c:v>
                </c:pt>
                <c:pt idx="16">
                  <c:v>52.277593646348265</c:v>
                </c:pt>
                <c:pt idx="17">
                  <c:v>52.277593646348265</c:v>
                </c:pt>
                <c:pt idx="18">
                  <c:v>52.277593646348265</c:v>
                </c:pt>
                <c:pt idx="19">
                  <c:v>52.277593646348265</c:v>
                </c:pt>
                <c:pt idx="20">
                  <c:v>52.277593646348265</c:v>
                </c:pt>
                <c:pt idx="21">
                  <c:v>52.277593646348265</c:v>
                </c:pt>
                <c:pt idx="22">
                  <c:v>52.277593646348265</c:v>
                </c:pt>
                <c:pt idx="23">
                  <c:v>52.277593646348265</c:v>
                </c:pt>
                <c:pt idx="24">
                  <c:v>52.277593646348265</c:v>
                </c:pt>
                <c:pt idx="25">
                  <c:v>52.277593646348265</c:v>
                </c:pt>
                <c:pt idx="26">
                  <c:v>52.277593646348265</c:v>
                </c:pt>
                <c:pt idx="27">
                  <c:v>52.277593646348265</c:v>
                </c:pt>
                <c:pt idx="28">
                  <c:v>52.277593646348265</c:v>
                </c:pt>
                <c:pt idx="29">
                  <c:v>52.277593646348265</c:v>
                </c:pt>
                <c:pt idx="30">
                  <c:v>52.277593646348265</c:v>
                </c:pt>
                <c:pt idx="31">
                  <c:v>52.277593646348265</c:v>
                </c:pt>
                <c:pt idx="32">
                  <c:v>52.277593646348265</c:v>
                </c:pt>
                <c:pt idx="33">
                  <c:v>52.277593646348265</c:v>
                </c:pt>
                <c:pt idx="34">
                  <c:v>52.277593646348265</c:v>
                </c:pt>
                <c:pt idx="35">
                  <c:v>52.277593646348265</c:v>
                </c:pt>
                <c:pt idx="36">
                  <c:v>52.277593646348265</c:v>
                </c:pt>
                <c:pt idx="37">
                  <c:v>52.277593646348265</c:v>
                </c:pt>
                <c:pt idx="38">
                  <c:v>52.277593646348265</c:v>
                </c:pt>
                <c:pt idx="39">
                  <c:v>52.277593646348265</c:v>
                </c:pt>
                <c:pt idx="40">
                  <c:v>52.277593646348265</c:v>
                </c:pt>
                <c:pt idx="41">
                  <c:v>52.277593646348265</c:v>
                </c:pt>
                <c:pt idx="42">
                  <c:v>52.277593646348265</c:v>
                </c:pt>
                <c:pt idx="43">
                  <c:v>52.277593646348265</c:v>
                </c:pt>
                <c:pt idx="44">
                  <c:v>52.277593646348265</c:v>
                </c:pt>
                <c:pt idx="45">
                  <c:v>52.277593646348265</c:v>
                </c:pt>
                <c:pt idx="46">
                  <c:v>52.277593646348265</c:v>
                </c:pt>
                <c:pt idx="47">
                  <c:v>52.277593646348265</c:v>
                </c:pt>
                <c:pt idx="48">
                  <c:v>52.277593646348265</c:v>
                </c:pt>
                <c:pt idx="49">
                  <c:v>52.277593646348265</c:v>
                </c:pt>
                <c:pt idx="50">
                  <c:v>52.277593646348265</c:v>
                </c:pt>
                <c:pt idx="51">
                  <c:v>52.277593646348265</c:v>
                </c:pt>
                <c:pt idx="52">
                  <c:v>52.277593646348265</c:v>
                </c:pt>
                <c:pt idx="53">
                  <c:v>52.277593646348265</c:v>
                </c:pt>
                <c:pt idx="54">
                  <c:v>52.277593646348265</c:v>
                </c:pt>
                <c:pt idx="55">
                  <c:v>52.277593646348265</c:v>
                </c:pt>
                <c:pt idx="56">
                  <c:v>52.277593646348265</c:v>
                </c:pt>
                <c:pt idx="57">
                  <c:v>52.277593646348265</c:v>
                </c:pt>
                <c:pt idx="58">
                  <c:v>52.277593646348265</c:v>
                </c:pt>
                <c:pt idx="59">
                  <c:v>52.277593646348265</c:v>
                </c:pt>
                <c:pt idx="60">
                  <c:v>52.277593646348265</c:v>
                </c:pt>
                <c:pt idx="61">
                  <c:v>52.277593646348265</c:v>
                </c:pt>
                <c:pt idx="62">
                  <c:v>52.277593646348265</c:v>
                </c:pt>
                <c:pt idx="63">
                  <c:v>52.277593646348265</c:v>
                </c:pt>
                <c:pt idx="64">
                  <c:v>52.277593646348265</c:v>
                </c:pt>
                <c:pt idx="65">
                  <c:v>52.277593646348265</c:v>
                </c:pt>
                <c:pt idx="66">
                  <c:v>52.277593646348265</c:v>
                </c:pt>
                <c:pt idx="67">
                  <c:v>52.277593646348265</c:v>
                </c:pt>
                <c:pt idx="68">
                  <c:v>52.277593646348265</c:v>
                </c:pt>
                <c:pt idx="69">
                  <c:v>52.277593646348265</c:v>
                </c:pt>
                <c:pt idx="70">
                  <c:v>52.277593646348265</c:v>
                </c:pt>
                <c:pt idx="71">
                  <c:v>52.277593646348265</c:v>
                </c:pt>
                <c:pt idx="72">
                  <c:v>52.277593646348265</c:v>
                </c:pt>
                <c:pt idx="73">
                  <c:v>52.277593646348265</c:v>
                </c:pt>
                <c:pt idx="74">
                  <c:v>52.277593646348265</c:v>
                </c:pt>
                <c:pt idx="75">
                  <c:v>52.277593646348265</c:v>
                </c:pt>
                <c:pt idx="76">
                  <c:v>52.277593646348265</c:v>
                </c:pt>
                <c:pt idx="77">
                  <c:v>52.277593646348265</c:v>
                </c:pt>
                <c:pt idx="78">
                  <c:v>52.277593646348265</c:v>
                </c:pt>
                <c:pt idx="79">
                  <c:v>52.277593646348265</c:v>
                </c:pt>
                <c:pt idx="80">
                  <c:v>52.277593646348265</c:v>
                </c:pt>
                <c:pt idx="81">
                  <c:v>52.277593646348265</c:v>
                </c:pt>
                <c:pt idx="82">
                  <c:v>52.277593646348265</c:v>
                </c:pt>
                <c:pt idx="83">
                  <c:v>52.277593646348265</c:v>
                </c:pt>
                <c:pt idx="84">
                  <c:v>52.277593646348265</c:v>
                </c:pt>
                <c:pt idx="85">
                  <c:v>52.277593646348265</c:v>
                </c:pt>
                <c:pt idx="86">
                  <c:v>52.277593646348265</c:v>
                </c:pt>
                <c:pt idx="87">
                  <c:v>52.277593646348265</c:v>
                </c:pt>
                <c:pt idx="88">
                  <c:v>52.277593646348265</c:v>
                </c:pt>
                <c:pt idx="89">
                  <c:v>52.277593646348265</c:v>
                </c:pt>
                <c:pt idx="90">
                  <c:v>52.277593646348265</c:v>
                </c:pt>
                <c:pt idx="91">
                  <c:v>52.277593646348265</c:v>
                </c:pt>
                <c:pt idx="92">
                  <c:v>52.277593646348265</c:v>
                </c:pt>
                <c:pt idx="93">
                  <c:v>52.277593646348265</c:v>
                </c:pt>
                <c:pt idx="94">
                  <c:v>52.277593646348265</c:v>
                </c:pt>
                <c:pt idx="95">
                  <c:v>52.277593646348265</c:v>
                </c:pt>
                <c:pt idx="96">
                  <c:v>52.277593646348265</c:v>
                </c:pt>
                <c:pt idx="97">
                  <c:v>52.277593646348265</c:v>
                </c:pt>
                <c:pt idx="98">
                  <c:v>52.277593646348265</c:v>
                </c:pt>
                <c:pt idx="99">
                  <c:v>52.277593646348265</c:v>
                </c:pt>
                <c:pt idx="100">
                  <c:v>52.277593646348265</c:v>
                </c:pt>
                <c:pt idx="101">
                  <c:v>52.277593646348265</c:v>
                </c:pt>
                <c:pt idx="102">
                  <c:v>52.277593646348265</c:v>
                </c:pt>
                <c:pt idx="103">
                  <c:v>52.277593646348265</c:v>
                </c:pt>
                <c:pt idx="104">
                  <c:v>52.277593646348265</c:v>
                </c:pt>
                <c:pt idx="105">
                  <c:v>52.277593646348265</c:v>
                </c:pt>
                <c:pt idx="106">
                  <c:v>52.277593646348265</c:v>
                </c:pt>
                <c:pt idx="107">
                  <c:v>52.277593646348265</c:v>
                </c:pt>
                <c:pt idx="108">
                  <c:v>52.277593646348265</c:v>
                </c:pt>
                <c:pt idx="109">
                  <c:v>52.277593646348265</c:v>
                </c:pt>
                <c:pt idx="110">
                  <c:v>52.277593646348265</c:v>
                </c:pt>
                <c:pt idx="111">
                  <c:v>52.277593646348265</c:v>
                </c:pt>
                <c:pt idx="112">
                  <c:v>52.277593646348265</c:v>
                </c:pt>
                <c:pt idx="113">
                  <c:v>52.277593646348265</c:v>
                </c:pt>
                <c:pt idx="114">
                  <c:v>52.277593646348265</c:v>
                </c:pt>
                <c:pt idx="115">
                  <c:v>52.277593646348265</c:v>
                </c:pt>
                <c:pt idx="116">
                  <c:v>52.277593646348265</c:v>
                </c:pt>
                <c:pt idx="117">
                  <c:v>52.277593646348265</c:v>
                </c:pt>
                <c:pt idx="118">
                  <c:v>52.277593646348265</c:v>
                </c:pt>
                <c:pt idx="119">
                  <c:v>52.277593646348265</c:v>
                </c:pt>
                <c:pt idx="120">
                  <c:v>52.277593646348265</c:v>
                </c:pt>
                <c:pt idx="121">
                  <c:v>52.277593646348265</c:v>
                </c:pt>
                <c:pt idx="122">
                  <c:v>52.277593646348265</c:v>
                </c:pt>
                <c:pt idx="123">
                  <c:v>52.277593646348265</c:v>
                </c:pt>
                <c:pt idx="124">
                  <c:v>52.277593646348265</c:v>
                </c:pt>
                <c:pt idx="125">
                  <c:v>52.277593646348265</c:v>
                </c:pt>
                <c:pt idx="126">
                  <c:v>52.277593646348265</c:v>
                </c:pt>
                <c:pt idx="127">
                  <c:v>52.277593646348265</c:v>
                </c:pt>
                <c:pt idx="128">
                  <c:v>52.277593646348265</c:v>
                </c:pt>
                <c:pt idx="129">
                  <c:v>52.277593646348265</c:v>
                </c:pt>
                <c:pt idx="130">
                  <c:v>52.277593646348265</c:v>
                </c:pt>
                <c:pt idx="131">
                  <c:v>52.277593646348265</c:v>
                </c:pt>
                <c:pt idx="132">
                  <c:v>52.277593646348265</c:v>
                </c:pt>
                <c:pt idx="133">
                  <c:v>52.277593646348265</c:v>
                </c:pt>
                <c:pt idx="134">
                  <c:v>52.277593646348265</c:v>
                </c:pt>
                <c:pt idx="135">
                  <c:v>52.277593646348265</c:v>
                </c:pt>
                <c:pt idx="136">
                  <c:v>52.277593646348265</c:v>
                </c:pt>
                <c:pt idx="137">
                  <c:v>52.277593646348265</c:v>
                </c:pt>
                <c:pt idx="138">
                  <c:v>52.277593646348265</c:v>
                </c:pt>
                <c:pt idx="139">
                  <c:v>52.277593646348265</c:v>
                </c:pt>
                <c:pt idx="140">
                  <c:v>52.277593646348265</c:v>
                </c:pt>
                <c:pt idx="141">
                  <c:v>52.277593646348265</c:v>
                </c:pt>
                <c:pt idx="142">
                  <c:v>52.277593646348265</c:v>
                </c:pt>
                <c:pt idx="143">
                  <c:v>52.277593646348265</c:v>
                </c:pt>
                <c:pt idx="144">
                  <c:v>52.277593646348265</c:v>
                </c:pt>
                <c:pt idx="145">
                  <c:v>52.277593646348265</c:v>
                </c:pt>
                <c:pt idx="146">
                  <c:v>52.277593646348265</c:v>
                </c:pt>
                <c:pt idx="147">
                  <c:v>52.277593646348265</c:v>
                </c:pt>
                <c:pt idx="148">
                  <c:v>52.277593646348265</c:v>
                </c:pt>
                <c:pt idx="149">
                  <c:v>52.277593646348265</c:v>
                </c:pt>
                <c:pt idx="150">
                  <c:v>52.277593646348265</c:v>
                </c:pt>
                <c:pt idx="151">
                  <c:v>52.277593646348265</c:v>
                </c:pt>
                <c:pt idx="152">
                  <c:v>52.277593646348265</c:v>
                </c:pt>
                <c:pt idx="153">
                  <c:v>52.277593646348265</c:v>
                </c:pt>
                <c:pt idx="154">
                  <c:v>52.277593646348265</c:v>
                </c:pt>
                <c:pt idx="155">
                  <c:v>52.277593646348265</c:v>
                </c:pt>
                <c:pt idx="156">
                  <c:v>52.277593646348265</c:v>
                </c:pt>
                <c:pt idx="157">
                  <c:v>52.277593646348265</c:v>
                </c:pt>
                <c:pt idx="158">
                  <c:v>52.277593646348265</c:v>
                </c:pt>
                <c:pt idx="159">
                  <c:v>52.277593646348265</c:v>
                </c:pt>
                <c:pt idx="160">
                  <c:v>52.277593646348265</c:v>
                </c:pt>
                <c:pt idx="161">
                  <c:v>52.277593646348265</c:v>
                </c:pt>
                <c:pt idx="162">
                  <c:v>52.277593646348265</c:v>
                </c:pt>
                <c:pt idx="163">
                  <c:v>52.277593646348265</c:v>
                </c:pt>
                <c:pt idx="164">
                  <c:v>52.277593646348265</c:v>
                </c:pt>
                <c:pt idx="165">
                  <c:v>52.277593646348265</c:v>
                </c:pt>
                <c:pt idx="166">
                  <c:v>52.277593646348265</c:v>
                </c:pt>
                <c:pt idx="167">
                  <c:v>52.277593646348265</c:v>
                </c:pt>
                <c:pt idx="168">
                  <c:v>52.277593646348265</c:v>
                </c:pt>
                <c:pt idx="169">
                  <c:v>52.277593646348265</c:v>
                </c:pt>
                <c:pt idx="170">
                  <c:v>52.277593646348265</c:v>
                </c:pt>
                <c:pt idx="171">
                  <c:v>52.277593646348265</c:v>
                </c:pt>
                <c:pt idx="172">
                  <c:v>52.277593646348265</c:v>
                </c:pt>
                <c:pt idx="173">
                  <c:v>52.277593646348265</c:v>
                </c:pt>
                <c:pt idx="174">
                  <c:v>52.277593646348265</c:v>
                </c:pt>
                <c:pt idx="175">
                  <c:v>52.277593646348265</c:v>
                </c:pt>
                <c:pt idx="176">
                  <c:v>52.277593646348265</c:v>
                </c:pt>
                <c:pt idx="177">
                  <c:v>52.277593646348265</c:v>
                </c:pt>
                <c:pt idx="178">
                  <c:v>52.277593646348265</c:v>
                </c:pt>
                <c:pt idx="179">
                  <c:v>52.277593646348265</c:v>
                </c:pt>
                <c:pt idx="180">
                  <c:v>52.277593646348265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43.931102005825636</c:v>
                </c:pt>
                <c:pt idx="1">
                  <c:v>43.931102005825636</c:v>
                </c:pt>
                <c:pt idx="2">
                  <c:v>43.931102005825636</c:v>
                </c:pt>
                <c:pt idx="3">
                  <c:v>43.931102005825636</c:v>
                </c:pt>
                <c:pt idx="4">
                  <c:v>43.931102005825636</c:v>
                </c:pt>
                <c:pt idx="5">
                  <c:v>43.931102005825636</c:v>
                </c:pt>
                <c:pt idx="6">
                  <c:v>43.931102005825636</c:v>
                </c:pt>
                <c:pt idx="7">
                  <c:v>43.931102005825636</c:v>
                </c:pt>
                <c:pt idx="8">
                  <c:v>43.931102005825636</c:v>
                </c:pt>
                <c:pt idx="9">
                  <c:v>43.931102005825636</c:v>
                </c:pt>
                <c:pt idx="10">
                  <c:v>43.931102005825636</c:v>
                </c:pt>
                <c:pt idx="11">
                  <c:v>43.931102005825636</c:v>
                </c:pt>
                <c:pt idx="12">
                  <c:v>43.931102005825636</c:v>
                </c:pt>
                <c:pt idx="13">
                  <c:v>43.931102005825636</c:v>
                </c:pt>
                <c:pt idx="14">
                  <c:v>43.931102005825636</c:v>
                </c:pt>
                <c:pt idx="15">
                  <c:v>43.931102005825636</c:v>
                </c:pt>
                <c:pt idx="16">
                  <c:v>43.931102005825636</c:v>
                </c:pt>
                <c:pt idx="17">
                  <c:v>43.931102005825636</c:v>
                </c:pt>
                <c:pt idx="18">
                  <c:v>43.931102005825636</c:v>
                </c:pt>
                <c:pt idx="19">
                  <c:v>43.931102005825636</c:v>
                </c:pt>
                <c:pt idx="20">
                  <c:v>43.931102005825636</c:v>
                </c:pt>
                <c:pt idx="21">
                  <c:v>43.931102005825636</c:v>
                </c:pt>
                <c:pt idx="22">
                  <c:v>43.931102005825636</c:v>
                </c:pt>
                <c:pt idx="23">
                  <c:v>43.931102005825636</c:v>
                </c:pt>
                <c:pt idx="24">
                  <c:v>43.931102005825636</c:v>
                </c:pt>
                <c:pt idx="25">
                  <c:v>43.931102005825636</c:v>
                </c:pt>
                <c:pt idx="26">
                  <c:v>43.931102005825636</c:v>
                </c:pt>
                <c:pt idx="27">
                  <c:v>43.931102005825636</c:v>
                </c:pt>
                <c:pt idx="28">
                  <c:v>43.931102005825636</c:v>
                </c:pt>
                <c:pt idx="29">
                  <c:v>43.931102005825636</c:v>
                </c:pt>
                <c:pt idx="30">
                  <c:v>43.931102005825636</c:v>
                </c:pt>
                <c:pt idx="31">
                  <c:v>43.931102005825636</c:v>
                </c:pt>
                <c:pt idx="32">
                  <c:v>43.931102005825636</c:v>
                </c:pt>
                <c:pt idx="33">
                  <c:v>43.931102005825636</c:v>
                </c:pt>
                <c:pt idx="34">
                  <c:v>43.931102005825636</c:v>
                </c:pt>
                <c:pt idx="35">
                  <c:v>43.931102005825636</c:v>
                </c:pt>
                <c:pt idx="36">
                  <c:v>43.931102005825636</c:v>
                </c:pt>
                <c:pt idx="37">
                  <c:v>43.931102005825636</c:v>
                </c:pt>
                <c:pt idx="38">
                  <c:v>43.931102005825636</c:v>
                </c:pt>
                <c:pt idx="39">
                  <c:v>43.931102005825636</c:v>
                </c:pt>
                <c:pt idx="40">
                  <c:v>43.931102005825636</c:v>
                </c:pt>
                <c:pt idx="41">
                  <c:v>43.931102005825636</c:v>
                </c:pt>
                <c:pt idx="42">
                  <c:v>43.931102005825636</c:v>
                </c:pt>
                <c:pt idx="43">
                  <c:v>43.931102005825636</c:v>
                </c:pt>
                <c:pt idx="44">
                  <c:v>43.931102005825636</c:v>
                </c:pt>
                <c:pt idx="45">
                  <c:v>43.931102005825636</c:v>
                </c:pt>
                <c:pt idx="46">
                  <c:v>43.931102005825636</c:v>
                </c:pt>
                <c:pt idx="47">
                  <c:v>43.931102005825636</c:v>
                </c:pt>
                <c:pt idx="48">
                  <c:v>43.931102005825636</c:v>
                </c:pt>
                <c:pt idx="49">
                  <c:v>43.931102005825636</c:v>
                </c:pt>
                <c:pt idx="50">
                  <c:v>43.931102005825636</c:v>
                </c:pt>
                <c:pt idx="51">
                  <c:v>43.931102005825636</c:v>
                </c:pt>
                <c:pt idx="52">
                  <c:v>43.931102005825636</c:v>
                </c:pt>
                <c:pt idx="53">
                  <c:v>43.931102005825636</c:v>
                </c:pt>
                <c:pt idx="54">
                  <c:v>43.931102005825636</c:v>
                </c:pt>
                <c:pt idx="55">
                  <c:v>43.931102005825636</c:v>
                </c:pt>
                <c:pt idx="56">
                  <c:v>43.931102005825636</c:v>
                </c:pt>
                <c:pt idx="57">
                  <c:v>43.931102005825636</c:v>
                </c:pt>
                <c:pt idx="58">
                  <c:v>43.931102005825636</c:v>
                </c:pt>
                <c:pt idx="59">
                  <c:v>43.931102005825636</c:v>
                </c:pt>
                <c:pt idx="60">
                  <c:v>43.931102005825636</c:v>
                </c:pt>
                <c:pt idx="61">
                  <c:v>43.931102005825636</c:v>
                </c:pt>
                <c:pt idx="62">
                  <c:v>43.931102005825636</c:v>
                </c:pt>
                <c:pt idx="63">
                  <c:v>43.931102005825636</c:v>
                </c:pt>
                <c:pt idx="64">
                  <c:v>43.931102005825636</c:v>
                </c:pt>
                <c:pt idx="65">
                  <c:v>43.931102005825636</c:v>
                </c:pt>
                <c:pt idx="66">
                  <c:v>43.931102005825636</c:v>
                </c:pt>
                <c:pt idx="67">
                  <c:v>43.931102005825636</c:v>
                </c:pt>
                <c:pt idx="68">
                  <c:v>43.931102005825636</c:v>
                </c:pt>
                <c:pt idx="69">
                  <c:v>43.931102005825636</c:v>
                </c:pt>
                <c:pt idx="70">
                  <c:v>43.931102005825636</c:v>
                </c:pt>
                <c:pt idx="71">
                  <c:v>43.931102005825636</c:v>
                </c:pt>
                <c:pt idx="72">
                  <c:v>43.931102005825636</c:v>
                </c:pt>
                <c:pt idx="73">
                  <c:v>43.931102005825636</c:v>
                </c:pt>
                <c:pt idx="74">
                  <c:v>43.931102005825636</c:v>
                </c:pt>
                <c:pt idx="75">
                  <c:v>43.931102005825636</c:v>
                </c:pt>
                <c:pt idx="76">
                  <c:v>43.931102005825636</c:v>
                </c:pt>
                <c:pt idx="77">
                  <c:v>43.931102005825636</c:v>
                </c:pt>
                <c:pt idx="78">
                  <c:v>43.931102005825636</c:v>
                </c:pt>
                <c:pt idx="79">
                  <c:v>43.931102005825636</c:v>
                </c:pt>
                <c:pt idx="80">
                  <c:v>43.931102005825636</c:v>
                </c:pt>
                <c:pt idx="81">
                  <c:v>43.931102005825636</c:v>
                </c:pt>
                <c:pt idx="82">
                  <c:v>43.931102005825636</c:v>
                </c:pt>
                <c:pt idx="83">
                  <c:v>43.931102005825636</c:v>
                </c:pt>
                <c:pt idx="84">
                  <c:v>43.931102005825636</c:v>
                </c:pt>
                <c:pt idx="85">
                  <c:v>43.931102005825636</c:v>
                </c:pt>
                <c:pt idx="86">
                  <c:v>43.931102005825636</c:v>
                </c:pt>
                <c:pt idx="87">
                  <c:v>43.931102005825636</c:v>
                </c:pt>
                <c:pt idx="88">
                  <c:v>43.931102005825636</c:v>
                </c:pt>
                <c:pt idx="89">
                  <c:v>43.931102005825636</c:v>
                </c:pt>
                <c:pt idx="90">
                  <c:v>43.931102005825636</c:v>
                </c:pt>
                <c:pt idx="91">
                  <c:v>43.931102005825636</c:v>
                </c:pt>
                <c:pt idx="92">
                  <c:v>43.931102005825636</c:v>
                </c:pt>
                <c:pt idx="93">
                  <c:v>43.931102005825636</c:v>
                </c:pt>
                <c:pt idx="94">
                  <c:v>43.931102005825636</c:v>
                </c:pt>
                <c:pt idx="95">
                  <c:v>43.931102005825636</c:v>
                </c:pt>
                <c:pt idx="96">
                  <c:v>43.931102005825636</c:v>
                </c:pt>
                <c:pt idx="97">
                  <c:v>43.931102005825636</c:v>
                </c:pt>
                <c:pt idx="98">
                  <c:v>43.931102005825636</c:v>
                </c:pt>
                <c:pt idx="99">
                  <c:v>43.931102005825636</c:v>
                </c:pt>
                <c:pt idx="100">
                  <c:v>43.931102005825636</c:v>
                </c:pt>
                <c:pt idx="101">
                  <c:v>43.931102005825636</c:v>
                </c:pt>
                <c:pt idx="102">
                  <c:v>43.931102005825636</c:v>
                </c:pt>
                <c:pt idx="103">
                  <c:v>43.931102005825636</c:v>
                </c:pt>
                <c:pt idx="104">
                  <c:v>43.931102005825636</c:v>
                </c:pt>
                <c:pt idx="105">
                  <c:v>43.931102005825636</c:v>
                </c:pt>
                <c:pt idx="106">
                  <c:v>43.931102005825636</c:v>
                </c:pt>
                <c:pt idx="107">
                  <c:v>43.931102005825636</c:v>
                </c:pt>
                <c:pt idx="108">
                  <c:v>43.931102005825636</c:v>
                </c:pt>
                <c:pt idx="109">
                  <c:v>43.931102005825636</c:v>
                </c:pt>
                <c:pt idx="110">
                  <c:v>43.931102005825636</c:v>
                </c:pt>
                <c:pt idx="111">
                  <c:v>43.931102005825636</c:v>
                </c:pt>
                <c:pt idx="112">
                  <c:v>43.931102005825636</c:v>
                </c:pt>
                <c:pt idx="113">
                  <c:v>43.931102005825636</c:v>
                </c:pt>
                <c:pt idx="114">
                  <c:v>43.931102005825636</c:v>
                </c:pt>
                <c:pt idx="115">
                  <c:v>43.931102005825636</c:v>
                </c:pt>
                <c:pt idx="116">
                  <c:v>43.931102005825636</c:v>
                </c:pt>
                <c:pt idx="117">
                  <c:v>43.931102005825636</c:v>
                </c:pt>
                <c:pt idx="118">
                  <c:v>43.931102005825636</c:v>
                </c:pt>
                <c:pt idx="119">
                  <c:v>43.931102005825636</c:v>
                </c:pt>
                <c:pt idx="120">
                  <c:v>43.931102005825636</c:v>
                </c:pt>
                <c:pt idx="121">
                  <c:v>43.931102005825636</c:v>
                </c:pt>
                <c:pt idx="122">
                  <c:v>43.931102005825636</c:v>
                </c:pt>
                <c:pt idx="123">
                  <c:v>43.931102005825636</c:v>
                </c:pt>
                <c:pt idx="124">
                  <c:v>43.931102005825636</c:v>
                </c:pt>
                <c:pt idx="125">
                  <c:v>43.931102005825636</c:v>
                </c:pt>
                <c:pt idx="126">
                  <c:v>43.931102005825636</c:v>
                </c:pt>
                <c:pt idx="127">
                  <c:v>43.931102005825636</c:v>
                </c:pt>
                <c:pt idx="128">
                  <c:v>43.931102005825636</c:v>
                </c:pt>
                <c:pt idx="129">
                  <c:v>43.931102005825636</c:v>
                </c:pt>
                <c:pt idx="130">
                  <c:v>43.931102005825636</c:v>
                </c:pt>
                <c:pt idx="131">
                  <c:v>43.931102005825636</c:v>
                </c:pt>
                <c:pt idx="132">
                  <c:v>43.931102005825636</c:v>
                </c:pt>
                <c:pt idx="133">
                  <c:v>43.931102005825636</c:v>
                </c:pt>
                <c:pt idx="134">
                  <c:v>43.931102005825636</c:v>
                </c:pt>
                <c:pt idx="135">
                  <c:v>43.931102005825636</c:v>
                </c:pt>
                <c:pt idx="136">
                  <c:v>43.931102005825636</c:v>
                </c:pt>
                <c:pt idx="137">
                  <c:v>43.931102005825636</c:v>
                </c:pt>
                <c:pt idx="138">
                  <c:v>43.931102005825636</c:v>
                </c:pt>
                <c:pt idx="139">
                  <c:v>43.931102005825636</c:v>
                </c:pt>
                <c:pt idx="140">
                  <c:v>43.931102005825636</c:v>
                </c:pt>
                <c:pt idx="141">
                  <c:v>43.931102005825636</c:v>
                </c:pt>
                <c:pt idx="142">
                  <c:v>43.931102005825636</c:v>
                </c:pt>
                <c:pt idx="143">
                  <c:v>43.931102005825636</c:v>
                </c:pt>
                <c:pt idx="144">
                  <c:v>43.931102005825636</c:v>
                </c:pt>
                <c:pt idx="145">
                  <c:v>43.931102005825636</c:v>
                </c:pt>
                <c:pt idx="146">
                  <c:v>43.931102005825636</c:v>
                </c:pt>
                <c:pt idx="147">
                  <c:v>43.931102005825636</c:v>
                </c:pt>
                <c:pt idx="148">
                  <c:v>43.931102005825636</c:v>
                </c:pt>
                <c:pt idx="149">
                  <c:v>43.931102005825636</c:v>
                </c:pt>
                <c:pt idx="150">
                  <c:v>43.931102005825636</c:v>
                </c:pt>
                <c:pt idx="151">
                  <c:v>43.931102005825636</c:v>
                </c:pt>
                <c:pt idx="152">
                  <c:v>43.931102005825636</c:v>
                </c:pt>
                <c:pt idx="153">
                  <c:v>43.931102005825636</c:v>
                </c:pt>
                <c:pt idx="154">
                  <c:v>43.931102005825636</c:v>
                </c:pt>
                <c:pt idx="155">
                  <c:v>43.931102005825636</c:v>
                </c:pt>
                <c:pt idx="156">
                  <c:v>43.931102005825636</c:v>
                </c:pt>
                <c:pt idx="157">
                  <c:v>43.931102005825636</c:v>
                </c:pt>
                <c:pt idx="158">
                  <c:v>43.931102005825636</c:v>
                </c:pt>
                <c:pt idx="159">
                  <c:v>43.931102005825636</c:v>
                </c:pt>
                <c:pt idx="160">
                  <c:v>43.931102005825636</c:v>
                </c:pt>
                <c:pt idx="161">
                  <c:v>43.931102005825636</c:v>
                </c:pt>
                <c:pt idx="162">
                  <c:v>43.931102005825636</c:v>
                </c:pt>
                <c:pt idx="163">
                  <c:v>43.931102005825636</c:v>
                </c:pt>
                <c:pt idx="164">
                  <c:v>43.931102005825636</c:v>
                </c:pt>
                <c:pt idx="165">
                  <c:v>43.931102005825636</c:v>
                </c:pt>
                <c:pt idx="166">
                  <c:v>43.931102005825636</c:v>
                </c:pt>
                <c:pt idx="167">
                  <c:v>43.931102005825636</c:v>
                </c:pt>
                <c:pt idx="168">
                  <c:v>43.931102005825636</c:v>
                </c:pt>
                <c:pt idx="169">
                  <c:v>43.931102005825636</c:v>
                </c:pt>
                <c:pt idx="170">
                  <c:v>43.931102005825636</c:v>
                </c:pt>
                <c:pt idx="171">
                  <c:v>43.931102005825636</c:v>
                </c:pt>
                <c:pt idx="172">
                  <c:v>43.931102005825636</c:v>
                </c:pt>
                <c:pt idx="173">
                  <c:v>43.931102005825636</c:v>
                </c:pt>
                <c:pt idx="174">
                  <c:v>43.931102005825636</c:v>
                </c:pt>
                <c:pt idx="175">
                  <c:v>43.931102005825636</c:v>
                </c:pt>
                <c:pt idx="176">
                  <c:v>43.931102005825636</c:v>
                </c:pt>
                <c:pt idx="177">
                  <c:v>43.931102005825636</c:v>
                </c:pt>
                <c:pt idx="178">
                  <c:v>43.931102005825636</c:v>
                </c:pt>
                <c:pt idx="179">
                  <c:v>43.931102005825636</c:v>
                </c:pt>
                <c:pt idx="180">
                  <c:v>43.931102005825636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45.8</c:v>
                </c:pt>
                <c:pt idx="1">
                  <c:v>47.1</c:v>
                </c:pt>
                <c:pt idx="2">
                  <c:v>50</c:v>
                </c:pt>
                <c:pt idx="3">
                  <c:v>57.6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  <c:pt idx="169">
                  <c:v>3</c:v>
                </c:pt>
                <c:pt idx="170">
                  <c:v>1.3</c:v>
                </c:pt>
                <c:pt idx="171">
                  <c:v>1.9</c:v>
                </c:pt>
                <c:pt idx="172">
                  <c:v>2.4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0.86</c:v>
                </c:pt>
                <c:pt idx="176">
                  <c:v>0.72</c:v>
                </c:pt>
                <c:pt idx="177">
                  <c:v>0.93</c:v>
                </c:pt>
                <c:pt idx="178">
                  <c:v>1.8</c:v>
                </c:pt>
                <c:pt idx="179">
                  <c:v>1.7</c:v>
                </c:pt>
                <c:pt idx="18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1.5</c:v>
                </c:pt>
                <c:pt idx="1">
                  <c:v>1.1000000000000001</c:v>
                </c:pt>
                <c:pt idx="2">
                  <c:v>2.4</c:v>
                </c:pt>
                <c:pt idx="3">
                  <c:v>1.7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  <c:pt idx="169">
                  <c:v>3800</c:v>
                </c:pt>
                <c:pt idx="170">
                  <c:v>3700</c:v>
                </c:pt>
                <c:pt idx="171">
                  <c:v>2600</c:v>
                </c:pt>
                <c:pt idx="172">
                  <c:v>2700</c:v>
                </c:pt>
                <c:pt idx="173">
                  <c:v>2000</c:v>
                </c:pt>
                <c:pt idx="174">
                  <c:v>1200</c:v>
                </c:pt>
                <c:pt idx="175">
                  <c:v>1200</c:v>
                </c:pt>
                <c:pt idx="176">
                  <c:v>660</c:v>
                </c:pt>
                <c:pt idx="177">
                  <c:v>990</c:v>
                </c:pt>
                <c:pt idx="178">
                  <c:v>1900</c:v>
                </c:pt>
                <c:pt idx="179">
                  <c:v>1800</c:v>
                </c:pt>
                <c:pt idx="18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4966.9775952753826</c:v>
                </c:pt>
                <c:pt idx="1">
                  <c:v>4966.9775952753826</c:v>
                </c:pt>
                <c:pt idx="2">
                  <c:v>4966.9775952753826</c:v>
                </c:pt>
                <c:pt idx="3">
                  <c:v>4966.9775952753826</c:v>
                </c:pt>
                <c:pt idx="4">
                  <c:v>4966.9775952753826</c:v>
                </c:pt>
                <c:pt idx="5">
                  <c:v>4966.9775952753826</c:v>
                </c:pt>
                <c:pt idx="6">
                  <c:v>4966.9775952753826</c:v>
                </c:pt>
                <c:pt idx="7">
                  <c:v>4966.9775952753826</c:v>
                </c:pt>
                <c:pt idx="8">
                  <c:v>4966.9775952753826</c:v>
                </c:pt>
                <c:pt idx="9">
                  <c:v>4966.9775952753826</c:v>
                </c:pt>
                <c:pt idx="10">
                  <c:v>4966.9775952753826</c:v>
                </c:pt>
                <c:pt idx="11">
                  <c:v>4966.9775952753826</c:v>
                </c:pt>
                <c:pt idx="12">
                  <c:v>4966.9775952753826</c:v>
                </c:pt>
                <c:pt idx="13">
                  <c:v>4966.9775952753826</c:v>
                </c:pt>
                <c:pt idx="14">
                  <c:v>4966.9775952753826</c:v>
                </c:pt>
                <c:pt idx="15">
                  <c:v>4966.9775952753826</c:v>
                </c:pt>
                <c:pt idx="16">
                  <c:v>4966.9775952753826</c:v>
                </c:pt>
                <c:pt idx="17">
                  <c:v>4966.9775952753826</c:v>
                </c:pt>
                <c:pt idx="18">
                  <c:v>4966.9775952753826</c:v>
                </c:pt>
                <c:pt idx="19">
                  <c:v>4966.9775952753826</c:v>
                </c:pt>
                <c:pt idx="20">
                  <c:v>4966.9775952753826</c:v>
                </c:pt>
                <c:pt idx="21">
                  <c:v>4966.9775952753826</c:v>
                </c:pt>
                <c:pt idx="22">
                  <c:v>4966.9775952753826</c:v>
                </c:pt>
                <c:pt idx="23">
                  <c:v>4966.9775952753826</c:v>
                </c:pt>
                <c:pt idx="24">
                  <c:v>4966.9775952753826</c:v>
                </c:pt>
                <c:pt idx="25">
                  <c:v>4966.9775952753826</c:v>
                </c:pt>
                <c:pt idx="26">
                  <c:v>4966.9775952753826</c:v>
                </c:pt>
                <c:pt idx="27">
                  <c:v>4966.9775952753826</c:v>
                </c:pt>
                <c:pt idx="28">
                  <c:v>4966.9775952753826</c:v>
                </c:pt>
                <c:pt idx="29">
                  <c:v>4966.9775952753826</c:v>
                </c:pt>
                <c:pt idx="30">
                  <c:v>4966.9775952753826</c:v>
                </c:pt>
                <c:pt idx="31">
                  <c:v>4966.9775952753826</c:v>
                </c:pt>
                <c:pt idx="32">
                  <c:v>4966.9775952753826</c:v>
                </c:pt>
                <c:pt idx="33">
                  <c:v>4966.9775952753826</c:v>
                </c:pt>
                <c:pt idx="34">
                  <c:v>4966.9775952753826</c:v>
                </c:pt>
                <c:pt idx="35">
                  <c:v>4966.9775952753826</c:v>
                </c:pt>
                <c:pt idx="36">
                  <c:v>4966.9775952753826</c:v>
                </c:pt>
                <c:pt idx="37">
                  <c:v>4966.9775952753826</c:v>
                </c:pt>
                <c:pt idx="38">
                  <c:v>4966.9775952753826</c:v>
                </c:pt>
                <c:pt idx="39">
                  <c:v>4966.9775952753826</c:v>
                </c:pt>
                <c:pt idx="40">
                  <c:v>4966.9775952753826</c:v>
                </c:pt>
                <c:pt idx="41">
                  <c:v>4966.9775952753826</c:v>
                </c:pt>
                <c:pt idx="42">
                  <c:v>4966.9775952753826</c:v>
                </c:pt>
                <c:pt idx="43">
                  <c:v>4966.9775952753826</c:v>
                </c:pt>
                <c:pt idx="44">
                  <c:v>4966.9775952753826</c:v>
                </c:pt>
                <c:pt idx="45">
                  <c:v>4966.9775952753826</c:v>
                </c:pt>
                <c:pt idx="46">
                  <c:v>4966.9775952753826</c:v>
                </c:pt>
                <c:pt idx="47">
                  <c:v>4966.9775952753826</c:v>
                </c:pt>
                <c:pt idx="48">
                  <c:v>4966.9775952753826</c:v>
                </c:pt>
                <c:pt idx="49">
                  <c:v>4966.9775952753826</c:v>
                </c:pt>
                <c:pt idx="50">
                  <c:v>4966.9775952753826</c:v>
                </c:pt>
                <c:pt idx="51">
                  <c:v>4966.9775952753826</c:v>
                </c:pt>
                <c:pt idx="52">
                  <c:v>4966.9775952753826</c:v>
                </c:pt>
                <c:pt idx="53">
                  <c:v>4966.9775952753826</c:v>
                </c:pt>
                <c:pt idx="54">
                  <c:v>4966.9775952753826</c:v>
                </c:pt>
                <c:pt idx="55">
                  <c:v>4966.9775952753826</c:v>
                </c:pt>
                <c:pt idx="56">
                  <c:v>4966.9775952753826</c:v>
                </c:pt>
                <c:pt idx="57">
                  <c:v>4966.9775952753826</c:v>
                </c:pt>
                <c:pt idx="58">
                  <c:v>4966.9775952753826</c:v>
                </c:pt>
                <c:pt idx="59">
                  <c:v>4966.9775952753826</c:v>
                </c:pt>
                <c:pt idx="60">
                  <c:v>4966.9775952753826</c:v>
                </c:pt>
                <c:pt idx="61">
                  <c:v>4966.9775952753826</c:v>
                </c:pt>
                <c:pt idx="62">
                  <c:v>4966.9775952753826</c:v>
                </c:pt>
                <c:pt idx="63">
                  <c:v>4966.9775952753826</c:v>
                </c:pt>
                <c:pt idx="64">
                  <c:v>4966.9775952753826</c:v>
                </c:pt>
                <c:pt idx="65">
                  <c:v>4966.9775952753826</c:v>
                </c:pt>
                <c:pt idx="66">
                  <c:v>4966.9775952753826</c:v>
                </c:pt>
                <c:pt idx="67">
                  <c:v>4966.9775952753826</c:v>
                </c:pt>
                <c:pt idx="68">
                  <c:v>4966.9775952753826</c:v>
                </c:pt>
                <c:pt idx="69">
                  <c:v>4966.9775952753826</c:v>
                </c:pt>
                <c:pt idx="70">
                  <c:v>4966.9775952753826</c:v>
                </c:pt>
                <c:pt idx="71">
                  <c:v>4966.9775952753826</c:v>
                </c:pt>
                <c:pt idx="72">
                  <c:v>4966.9775952753826</c:v>
                </c:pt>
                <c:pt idx="73">
                  <c:v>4966.9775952753826</c:v>
                </c:pt>
                <c:pt idx="74">
                  <c:v>4966.9775952753826</c:v>
                </c:pt>
                <c:pt idx="75">
                  <c:v>4966.9775952753826</c:v>
                </c:pt>
                <c:pt idx="76">
                  <c:v>4966.9775952753826</c:v>
                </c:pt>
                <c:pt idx="77">
                  <c:v>4966.9775952753826</c:v>
                </c:pt>
                <c:pt idx="78">
                  <c:v>4966.9775952753826</c:v>
                </c:pt>
                <c:pt idx="79">
                  <c:v>4966.9775952753826</c:v>
                </c:pt>
                <c:pt idx="80">
                  <c:v>4966.9775952753826</c:v>
                </c:pt>
                <c:pt idx="81">
                  <c:v>4966.9775952753826</c:v>
                </c:pt>
                <c:pt idx="82">
                  <c:v>4966.9775952753826</c:v>
                </c:pt>
                <c:pt idx="83">
                  <c:v>4966.9775952753826</c:v>
                </c:pt>
                <c:pt idx="84">
                  <c:v>4966.9775952753826</c:v>
                </c:pt>
                <c:pt idx="85">
                  <c:v>4966.9775952753826</c:v>
                </c:pt>
                <c:pt idx="86">
                  <c:v>4966.9775952753826</c:v>
                </c:pt>
                <c:pt idx="87">
                  <c:v>4966.9775952753826</c:v>
                </c:pt>
                <c:pt idx="88">
                  <c:v>4966.9775952753826</c:v>
                </c:pt>
                <c:pt idx="89">
                  <c:v>4966.9775952753826</c:v>
                </c:pt>
                <c:pt idx="90">
                  <c:v>4966.9775952753826</c:v>
                </c:pt>
                <c:pt idx="91">
                  <c:v>4966.9775952753826</c:v>
                </c:pt>
                <c:pt idx="92">
                  <c:v>4966.9775952753826</c:v>
                </c:pt>
                <c:pt idx="93">
                  <c:v>4966.9775952753826</c:v>
                </c:pt>
                <c:pt idx="94">
                  <c:v>4966.9775952753826</c:v>
                </c:pt>
                <c:pt idx="95">
                  <c:v>4966.9775952753826</c:v>
                </c:pt>
                <c:pt idx="96">
                  <c:v>4966.9775952753826</c:v>
                </c:pt>
                <c:pt idx="97">
                  <c:v>4966.9775952753826</c:v>
                </c:pt>
                <c:pt idx="98">
                  <c:v>4966.9775952753826</c:v>
                </c:pt>
                <c:pt idx="99">
                  <c:v>4966.9775952753826</c:v>
                </c:pt>
                <c:pt idx="100">
                  <c:v>4966.9775952753826</c:v>
                </c:pt>
                <c:pt idx="101">
                  <c:v>4966.9775952753826</c:v>
                </c:pt>
                <c:pt idx="102">
                  <c:v>4966.9775952753826</c:v>
                </c:pt>
                <c:pt idx="103">
                  <c:v>4966.9775952753826</c:v>
                </c:pt>
                <c:pt idx="104">
                  <c:v>4966.9775952753826</c:v>
                </c:pt>
                <c:pt idx="105">
                  <c:v>4966.9775952753826</c:v>
                </c:pt>
                <c:pt idx="106">
                  <c:v>4966.9775952753826</c:v>
                </c:pt>
                <c:pt idx="107">
                  <c:v>4966.9775952753826</c:v>
                </c:pt>
                <c:pt idx="108">
                  <c:v>4966.9775952753826</c:v>
                </c:pt>
                <c:pt idx="109">
                  <c:v>4966.9775952753826</c:v>
                </c:pt>
                <c:pt idx="110">
                  <c:v>4966.9775952753826</c:v>
                </c:pt>
                <c:pt idx="111">
                  <c:v>4966.9775952753826</c:v>
                </c:pt>
                <c:pt idx="112">
                  <c:v>4966.9775952753826</c:v>
                </c:pt>
                <c:pt idx="113">
                  <c:v>4966.9775952753826</c:v>
                </c:pt>
                <c:pt idx="114">
                  <c:v>4966.9775952753826</c:v>
                </c:pt>
                <c:pt idx="115">
                  <c:v>4966.9775952753826</c:v>
                </c:pt>
                <c:pt idx="116">
                  <c:v>4966.9775952753826</c:v>
                </c:pt>
                <c:pt idx="117">
                  <c:v>4966.9775952753826</c:v>
                </c:pt>
                <c:pt idx="118">
                  <c:v>4966.9775952753826</c:v>
                </c:pt>
                <c:pt idx="119">
                  <c:v>4966.9775952753826</c:v>
                </c:pt>
                <c:pt idx="120">
                  <c:v>4966.9775952753826</c:v>
                </c:pt>
                <c:pt idx="121">
                  <c:v>4966.9775952753826</c:v>
                </c:pt>
                <c:pt idx="122">
                  <c:v>4966.9775952753826</c:v>
                </c:pt>
                <c:pt idx="123">
                  <c:v>4966.9775952753826</c:v>
                </c:pt>
                <c:pt idx="124">
                  <c:v>4966.9775952753826</c:v>
                </c:pt>
                <c:pt idx="125">
                  <c:v>4966.9775952753826</c:v>
                </c:pt>
                <c:pt idx="126">
                  <c:v>4966.9775952753826</c:v>
                </c:pt>
                <c:pt idx="127">
                  <c:v>4966.9775952753826</c:v>
                </c:pt>
                <c:pt idx="128">
                  <c:v>4966.9775952753826</c:v>
                </c:pt>
                <c:pt idx="129">
                  <c:v>4966.9775952753826</c:v>
                </c:pt>
                <c:pt idx="130">
                  <c:v>4966.9775952753826</c:v>
                </c:pt>
                <c:pt idx="131">
                  <c:v>4966.9775952753826</c:v>
                </c:pt>
                <c:pt idx="132">
                  <c:v>4966.9775952753826</c:v>
                </c:pt>
                <c:pt idx="133">
                  <c:v>4966.9775952753826</c:v>
                </c:pt>
                <c:pt idx="134">
                  <c:v>4966.9775952753826</c:v>
                </c:pt>
                <c:pt idx="135">
                  <c:v>4966.9775952753826</c:v>
                </c:pt>
                <c:pt idx="136">
                  <c:v>4966.9775952753826</c:v>
                </c:pt>
                <c:pt idx="137">
                  <c:v>4966.9775952753826</c:v>
                </c:pt>
                <c:pt idx="138">
                  <c:v>4966.9775952753826</c:v>
                </c:pt>
                <c:pt idx="139">
                  <c:v>4966.9775952753826</c:v>
                </c:pt>
                <c:pt idx="140">
                  <c:v>4966.9775952753826</c:v>
                </c:pt>
                <c:pt idx="141">
                  <c:v>4966.9775952753826</c:v>
                </c:pt>
                <c:pt idx="142">
                  <c:v>4966.9775952753826</c:v>
                </c:pt>
                <c:pt idx="143">
                  <c:v>4966.9775952753826</c:v>
                </c:pt>
                <c:pt idx="144">
                  <c:v>4966.9775952753826</c:v>
                </c:pt>
                <c:pt idx="145">
                  <c:v>4966.9775952753826</c:v>
                </c:pt>
                <c:pt idx="146">
                  <c:v>4966.9775952753826</c:v>
                </c:pt>
                <c:pt idx="147">
                  <c:v>4966.9775952753826</c:v>
                </c:pt>
                <c:pt idx="148">
                  <c:v>4966.9775952753826</c:v>
                </c:pt>
                <c:pt idx="149">
                  <c:v>4966.9775952753826</c:v>
                </c:pt>
                <c:pt idx="150">
                  <c:v>4966.9775952753826</c:v>
                </c:pt>
                <c:pt idx="151">
                  <c:v>4966.9775952753826</c:v>
                </c:pt>
                <c:pt idx="152">
                  <c:v>4966.9775952753826</c:v>
                </c:pt>
                <c:pt idx="153">
                  <c:v>4966.9775952753826</c:v>
                </c:pt>
                <c:pt idx="154">
                  <c:v>4966.9775952753826</c:v>
                </c:pt>
                <c:pt idx="155">
                  <c:v>4966.9775952753826</c:v>
                </c:pt>
                <c:pt idx="156">
                  <c:v>4966.9775952753826</c:v>
                </c:pt>
                <c:pt idx="157">
                  <c:v>4966.9775952753826</c:v>
                </c:pt>
                <c:pt idx="158">
                  <c:v>4966.9775952753826</c:v>
                </c:pt>
                <c:pt idx="159">
                  <c:v>4966.9775952753826</c:v>
                </c:pt>
                <c:pt idx="160">
                  <c:v>4966.9775952753826</c:v>
                </c:pt>
                <c:pt idx="161">
                  <c:v>4966.9775952753826</c:v>
                </c:pt>
                <c:pt idx="162">
                  <c:v>4966.9775952753826</c:v>
                </c:pt>
                <c:pt idx="163">
                  <c:v>4966.9775952753826</c:v>
                </c:pt>
                <c:pt idx="164">
                  <c:v>4966.9775952753826</c:v>
                </c:pt>
                <c:pt idx="165">
                  <c:v>4966.9775952753826</c:v>
                </c:pt>
                <c:pt idx="166">
                  <c:v>4966.9775952753826</c:v>
                </c:pt>
                <c:pt idx="167">
                  <c:v>4966.9775952753826</c:v>
                </c:pt>
                <c:pt idx="168">
                  <c:v>4966.9775952753826</c:v>
                </c:pt>
                <c:pt idx="169">
                  <c:v>4966.9775952753826</c:v>
                </c:pt>
                <c:pt idx="170">
                  <c:v>4966.9775952753826</c:v>
                </c:pt>
                <c:pt idx="171">
                  <c:v>4966.9775952753826</c:v>
                </c:pt>
                <c:pt idx="172">
                  <c:v>4966.9775952753826</c:v>
                </c:pt>
                <c:pt idx="173">
                  <c:v>4966.9775952753826</c:v>
                </c:pt>
                <c:pt idx="174">
                  <c:v>4966.9775952753826</c:v>
                </c:pt>
                <c:pt idx="175">
                  <c:v>4966.9775952753826</c:v>
                </c:pt>
                <c:pt idx="176">
                  <c:v>4966.9775952753826</c:v>
                </c:pt>
                <c:pt idx="177">
                  <c:v>4966.9775952753826</c:v>
                </c:pt>
                <c:pt idx="178">
                  <c:v>4966.9775952753826</c:v>
                </c:pt>
                <c:pt idx="179">
                  <c:v>4966.9775952753826</c:v>
                </c:pt>
                <c:pt idx="180">
                  <c:v>4966.9775952753826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916.35573805795048</c:v>
                </c:pt>
                <c:pt idx="1">
                  <c:v>916.35573805795048</c:v>
                </c:pt>
                <c:pt idx="2">
                  <c:v>916.35573805795048</c:v>
                </c:pt>
                <c:pt idx="3">
                  <c:v>916.35573805795048</c:v>
                </c:pt>
                <c:pt idx="4">
                  <c:v>916.35573805795048</c:v>
                </c:pt>
                <c:pt idx="5">
                  <c:v>916.35573805795048</c:v>
                </c:pt>
                <c:pt idx="6">
                  <c:v>916.35573805795048</c:v>
                </c:pt>
                <c:pt idx="7">
                  <c:v>916.35573805795048</c:v>
                </c:pt>
                <c:pt idx="8">
                  <c:v>916.35573805795048</c:v>
                </c:pt>
                <c:pt idx="9">
                  <c:v>916.35573805795048</c:v>
                </c:pt>
                <c:pt idx="10">
                  <c:v>916.35573805795048</c:v>
                </c:pt>
                <c:pt idx="11">
                  <c:v>916.35573805795048</c:v>
                </c:pt>
                <c:pt idx="12">
                  <c:v>916.35573805795048</c:v>
                </c:pt>
                <c:pt idx="13">
                  <c:v>916.35573805795048</c:v>
                </c:pt>
                <c:pt idx="14">
                  <c:v>916.35573805795048</c:v>
                </c:pt>
                <c:pt idx="15">
                  <c:v>916.35573805795048</c:v>
                </c:pt>
                <c:pt idx="16">
                  <c:v>916.35573805795048</c:v>
                </c:pt>
                <c:pt idx="17">
                  <c:v>916.35573805795048</c:v>
                </c:pt>
                <c:pt idx="18">
                  <c:v>916.35573805795048</c:v>
                </c:pt>
                <c:pt idx="19">
                  <c:v>916.35573805795048</c:v>
                </c:pt>
                <c:pt idx="20">
                  <c:v>916.35573805795048</c:v>
                </c:pt>
                <c:pt idx="21">
                  <c:v>916.35573805795048</c:v>
                </c:pt>
                <c:pt idx="22">
                  <c:v>916.35573805795048</c:v>
                </c:pt>
                <c:pt idx="23">
                  <c:v>916.35573805795048</c:v>
                </c:pt>
                <c:pt idx="24">
                  <c:v>916.35573805795048</c:v>
                </c:pt>
                <c:pt idx="25">
                  <c:v>916.35573805795048</c:v>
                </c:pt>
                <c:pt idx="26">
                  <c:v>916.35573805795048</c:v>
                </c:pt>
                <c:pt idx="27">
                  <c:v>916.35573805795048</c:v>
                </c:pt>
                <c:pt idx="28">
                  <c:v>916.35573805795048</c:v>
                </c:pt>
                <c:pt idx="29">
                  <c:v>916.35573805795048</c:v>
                </c:pt>
                <c:pt idx="30">
                  <c:v>916.35573805795048</c:v>
                </c:pt>
                <c:pt idx="31">
                  <c:v>916.35573805795048</c:v>
                </c:pt>
                <c:pt idx="32">
                  <c:v>916.35573805795048</c:v>
                </c:pt>
                <c:pt idx="33">
                  <c:v>916.35573805795048</c:v>
                </c:pt>
                <c:pt idx="34">
                  <c:v>916.35573805795048</c:v>
                </c:pt>
                <c:pt idx="35">
                  <c:v>916.35573805795048</c:v>
                </c:pt>
                <c:pt idx="36">
                  <c:v>916.35573805795048</c:v>
                </c:pt>
                <c:pt idx="37">
                  <c:v>916.35573805795048</c:v>
                </c:pt>
                <c:pt idx="38">
                  <c:v>916.35573805795048</c:v>
                </c:pt>
                <c:pt idx="39">
                  <c:v>916.35573805795048</c:v>
                </c:pt>
                <c:pt idx="40">
                  <c:v>916.35573805795048</c:v>
                </c:pt>
                <c:pt idx="41">
                  <c:v>916.35573805795048</c:v>
                </c:pt>
                <c:pt idx="42">
                  <c:v>916.35573805795048</c:v>
                </c:pt>
                <c:pt idx="43">
                  <c:v>916.35573805795048</c:v>
                </c:pt>
                <c:pt idx="44">
                  <c:v>916.35573805795048</c:v>
                </c:pt>
                <c:pt idx="45">
                  <c:v>916.35573805795048</c:v>
                </c:pt>
                <c:pt idx="46">
                  <c:v>916.35573805795048</c:v>
                </c:pt>
                <c:pt idx="47">
                  <c:v>916.35573805795048</c:v>
                </c:pt>
                <c:pt idx="48">
                  <c:v>916.35573805795048</c:v>
                </c:pt>
                <c:pt idx="49">
                  <c:v>916.35573805795048</c:v>
                </c:pt>
                <c:pt idx="50">
                  <c:v>916.35573805795048</c:v>
                </c:pt>
                <c:pt idx="51">
                  <c:v>916.35573805795048</c:v>
                </c:pt>
                <c:pt idx="52">
                  <c:v>916.35573805795048</c:v>
                </c:pt>
                <c:pt idx="53">
                  <c:v>916.35573805795048</c:v>
                </c:pt>
                <c:pt idx="54">
                  <c:v>916.35573805795048</c:v>
                </c:pt>
                <c:pt idx="55">
                  <c:v>916.35573805795048</c:v>
                </c:pt>
                <c:pt idx="56">
                  <c:v>916.35573805795048</c:v>
                </c:pt>
                <c:pt idx="57">
                  <c:v>916.35573805795048</c:v>
                </c:pt>
                <c:pt idx="58">
                  <c:v>916.35573805795048</c:v>
                </c:pt>
                <c:pt idx="59">
                  <c:v>916.35573805795048</c:v>
                </c:pt>
                <c:pt idx="60">
                  <c:v>916.35573805795048</c:v>
                </c:pt>
                <c:pt idx="61">
                  <c:v>916.35573805795048</c:v>
                </c:pt>
                <c:pt idx="62">
                  <c:v>916.35573805795048</c:v>
                </c:pt>
                <c:pt idx="63">
                  <c:v>916.35573805795048</c:v>
                </c:pt>
                <c:pt idx="64">
                  <c:v>916.35573805795048</c:v>
                </c:pt>
                <c:pt idx="65">
                  <c:v>916.35573805795048</c:v>
                </c:pt>
                <c:pt idx="66">
                  <c:v>916.35573805795048</c:v>
                </c:pt>
                <c:pt idx="67">
                  <c:v>916.35573805795048</c:v>
                </c:pt>
                <c:pt idx="68">
                  <c:v>916.35573805795048</c:v>
                </c:pt>
                <c:pt idx="69">
                  <c:v>916.35573805795048</c:v>
                </c:pt>
                <c:pt idx="70">
                  <c:v>916.35573805795048</c:v>
                </c:pt>
                <c:pt idx="71">
                  <c:v>916.35573805795048</c:v>
                </c:pt>
                <c:pt idx="72">
                  <c:v>916.35573805795048</c:v>
                </c:pt>
                <c:pt idx="73">
                  <c:v>916.35573805795048</c:v>
                </c:pt>
                <c:pt idx="74">
                  <c:v>916.35573805795048</c:v>
                </c:pt>
                <c:pt idx="75">
                  <c:v>916.35573805795048</c:v>
                </c:pt>
                <c:pt idx="76">
                  <c:v>916.35573805795048</c:v>
                </c:pt>
                <c:pt idx="77">
                  <c:v>916.35573805795048</c:v>
                </c:pt>
                <c:pt idx="78">
                  <c:v>916.35573805795048</c:v>
                </c:pt>
                <c:pt idx="79">
                  <c:v>916.35573805795048</c:v>
                </c:pt>
                <c:pt idx="80">
                  <c:v>916.35573805795048</c:v>
                </c:pt>
                <c:pt idx="81">
                  <c:v>916.35573805795048</c:v>
                </c:pt>
                <c:pt idx="82">
                  <c:v>916.35573805795048</c:v>
                </c:pt>
                <c:pt idx="83">
                  <c:v>916.35573805795048</c:v>
                </c:pt>
                <c:pt idx="84">
                  <c:v>916.35573805795048</c:v>
                </c:pt>
                <c:pt idx="85">
                  <c:v>916.35573805795048</c:v>
                </c:pt>
                <c:pt idx="86">
                  <c:v>916.35573805795048</c:v>
                </c:pt>
                <c:pt idx="87">
                  <c:v>916.35573805795048</c:v>
                </c:pt>
                <c:pt idx="88">
                  <c:v>916.35573805795048</c:v>
                </c:pt>
                <c:pt idx="89">
                  <c:v>916.35573805795048</c:v>
                </c:pt>
                <c:pt idx="90">
                  <c:v>916.35573805795048</c:v>
                </c:pt>
                <c:pt idx="91">
                  <c:v>916.35573805795048</c:v>
                </c:pt>
                <c:pt idx="92">
                  <c:v>916.35573805795048</c:v>
                </c:pt>
                <c:pt idx="93">
                  <c:v>916.35573805795048</c:v>
                </c:pt>
                <c:pt idx="94">
                  <c:v>916.35573805795048</c:v>
                </c:pt>
                <c:pt idx="95">
                  <c:v>916.35573805795048</c:v>
                </c:pt>
                <c:pt idx="96">
                  <c:v>916.35573805795048</c:v>
                </c:pt>
                <c:pt idx="97">
                  <c:v>916.35573805795048</c:v>
                </c:pt>
                <c:pt idx="98">
                  <c:v>916.35573805795048</c:v>
                </c:pt>
                <c:pt idx="99">
                  <c:v>916.35573805795048</c:v>
                </c:pt>
                <c:pt idx="100">
                  <c:v>916.35573805795048</c:v>
                </c:pt>
                <c:pt idx="101">
                  <c:v>916.35573805795048</c:v>
                </c:pt>
                <c:pt idx="102">
                  <c:v>916.35573805795048</c:v>
                </c:pt>
                <c:pt idx="103">
                  <c:v>916.35573805795048</c:v>
                </c:pt>
                <c:pt idx="104">
                  <c:v>916.35573805795048</c:v>
                </c:pt>
                <c:pt idx="105">
                  <c:v>916.35573805795048</c:v>
                </c:pt>
                <c:pt idx="106">
                  <c:v>916.35573805795048</c:v>
                </c:pt>
                <c:pt idx="107">
                  <c:v>916.35573805795048</c:v>
                </c:pt>
                <c:pt idx="108">
                  <c:v>916.35573805795048</c:v>
                </c:pt>
                <c:pt idx="109">
                  <c:v>916.35573805795048</c:v>
                </c:pt>
                <c:pt idx="110">
                  <c:v>916.35573805795048</c:v>
                </c:pt>
                <c:pt idx="111">
                  <c:v>916.35573805795048</c:v>
                </c:pt>
                <c:pt idx="112">
                  <c:v>916.35573805795048</c:v>
                </c:pt>
                <c:pt idx="113">
                  <c:v>916.35573805795048</c:v>
                </c:pt>
                <c:pt idx="114">
                  <c:v>916.35573805795048</c:v>
                </c:pt>
                <c:pt idx="115">
                  <c:v>916.35573805795048</c:v>
                </c:pt>
                <c:pt idx="116">
                  <c:v>916.35573805795048</c:v>
                </c:pt>
                <c:pt idx="117">
                  <c:v>916.35573805795048</c:v>
                </c:pt>
                <c:pt idx="118">
                  <c:v>916.35573805795048</c:v>
                </c:pt>
                <c:pt idx="119">
                  <c:v>916.35573805795048</c:v>
                </c:pt>
                <c:pt idx="120">
                  <c:v>916.35573805795048</c:v>
                </c:pt>
                <c:pt idx="121">
                  <c:v>916.35573805795048</c:v>
                </c:pt>
                <c:pt idx="122">
                  <c:v>916.35573805795048</c:v>
                </c:pt>
                <c:pt idx="123">
                  <c:v>916.35573805795048</c:v>
                </c:pt>
                <c:pt idx="124">
                  <c:v>916.35573805795048</c:v>
                </c:pt>
                <c:pt idx="125">
                  <c:v>916.35573805795048</c:v>
                </c:pt>
                <c:pt idx="126">
                  <c:v>916.35573805795048</c:v>
                </c:pt>
                <c:pt idx="127">
                  <c:v>916.35573805795048</c:v>
                </c:pt>
                <c:pt idx="128">
                  <c:v>916.35573805795048</c:v>
                </c:pt>
                <c:pt idx="129">
                  <c:v>916.35573805795048</c:v>
                </c:pt>
                <c:pt idx="130">
                  <c:v>916.35573805795048</c:v>
                </c:pt>
                <c:pt idx="131">
                  <c:v>916.35573805795048</c:v>
                </c:pt>
                <c:pt idx="132">
                  <c:v>916.35573805795048</c:v>
                </c:pt>
                <c:pt idx="133">
                  <c:v>916.35573805795048</c:v>
                </c:pt>
                <c:pt idx="134">
                  <c:v>916.35573805795048</c:v>
                </c:pt>
                <c:pt idx="135">
                  <c:v>916.35573805795048</c:v>
                </c:pt>
                <c:pt idx="136">
                  <c:v>916.35573805795048</c:v>
                </c:pt>
                <c:pt idx="137">
                  <c:v>916.35573805795048</c:v>
                </c:pt>
                <c:pt idx="138">
                  <c:v>916.35573805795048</c:v>
                </c:pt>
                <c:pt idx="139">
                  <c:v>916.35573805795048</c:v>
                </c:pt>
                <c:pt idx="140">
                  <c:v>916.35573805795048</c:v>
                </c:pt>
                <c:pt idx="141">
                  <c:v>916.35573805795048</c:v>
                </c:pt>
                <c:pt idx="142">
                  <c:v>916.35573805795048</c:v>
                </c:pt>
                <c:pt idx="143">
                  <c:v>916.35573805795048</c:v>
                </c:pt>
                <c:pt idx="144">
                  <c:v>916.35573805795048</c:v>
                </c:pt>
                <c:pt idx="145">
                  <c:v>916.35573805795048</c:v>
                </c:pt>
                <c:pt idx="146">
                  <c:v>916.35573805795048</c:v>
                </c:pt>
                <c:pt idx="147">
                  <c:v>916.35573805795048</c:v>
                </c:pt>
                <c:pt idx="148">
                  <c:v>916.35573805795048</c:v>
                </c:pt>
                <c:pt idx="149">
                  <c:v>916.35573805795048</c:v>
                </c:pt>
                <c:pt idx="150">
                  <c:v>916.35573805795048</c:v>
                </c:pt>
                <c:pt idx="151">
                  <c:v>916.35573805795048</c:v>
                </c:pt>
                <c:pt idx="152">
                  <c:v>916.35573805795048</c:v>
                </c:pt>
                <c:pt idx="153">
                  <c:v>916.35573805795048</c:v>
                </c:pt>
                <c:pt idx="154">
                  <c:v>916.35573805795048</c:v>
                </c:pt>
                <c:pt idx="155">
                  <c:v>916.35573805795048</c:v>
                </c:pt>
                <c:pt idx="156">
                  <c:v>916.35573805795048</c:v>
                </c:pt>
                <c:pt idx="157">
                  <c:v>916.35573805795048</c:v>
                </c:pt>
                <c:pt idx="158">
                  <c:v>916.35573805795048</c:v>
                </c:pt>
                <c:pt idx="159">
                  <c:v>916.35573805795048</c:v>
                </c:pt>
                <c:pt idx="160">
                  <c:v>916.35573805795048</c:v>
                </c:pt>
                <c:pt idx="161">
                  <c:v>916.35573805795048</c:v>
                </c:pt>
                <c:pt idx="162">
                  <c:v>916.35573805795048</c:v>
                </c:pt>
                <c:pt idx="163">
                  <c:v>916.35573805795048</c:v>
                </c:pt>
                <c:pt idx="164">
                  <c:v>916.35573805795048</c:v>
                </c:pt>
                <c:pt idx="165">
                  <c:v>916.35573805795048</c:v>
                </c:pt>
                <c:pt idx="166">
                  <c:v>916.35573805795048</c:v>
                </c:pt>
                <c:pt idx="167">
                  <c:v>916.35573805795048</c:v>
                </c:pt>
                <c:pt idx="168">
                  <c:v>916.35573805795048</c:v>
                </c:pt>
                <c:pt idx="169">
                  <c:v>916.35573805795048</c:v>
                </c:pt>
                <c:pt idx="170">
                  <c:v>916.35573805795048</c:v>
                </c:pt>
                <c:pt idx="171">
                  <c:v>916.35573805795048</c:v>
                </c:pt>
                <c:pt idx="172">
                  <c:v>916.35573805795048</c:v>
                </c:pt>
                <c:pt idx="173">
                  <c:v>916.35573805795048</c:v>
                </c:pt>
                <c:pt idx="174">
                  <c:v>916.35573805795048</c:v>
                </c:pt>
                <c:pt idx="175">
                  <c:v>916.35573805795048</c:v>
                </c:pt>
                <c:pt idx="176">
                  <c:v>916.35573805795048</c:v>
                </c:pt>
                <c:pt idx="177">
                  <c:v>916.35573805795048</c:v>
                </c:pt>
                <c:pt idx="178">
                  <c:v>916.35573805795048</c:v>
                </c:pt>
                <c:pt idx="179">
                  <c:v>916.35573805795048</c:v>
                </c:pt>
                <c:pt idx="180">
                  <c:v>916.35573805795048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4000</c:v>
                </c:pt>
                <c:pt idx="1">
                  <c:v>3500</c:v>
                </c:pt>
                <c:pt idx="2">
                  <c:v>2700</c:v>
                </c:pt>
                <c:pt idx="3">
                  <c:v>1800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4.3</c:v>
                </c:pt>
                <c:pt idx="15">
                  <c:v>4.7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14.6</c:v>
                </c:pt>
                <c:pt idx="15">
                  <c:v>14.55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  <c:pt idx="169">
                  <c:v>110</c:v>
                </c:pt>
                <c:pt idx="170">
                  <c:v>10</c:v>
                </c:pt>
                <c:pt idx="171">
                  <c:v>48</c:v>
                </c:pt>
                <c:pt idx="172">
                  <c:v>14</c:v>
                </c:pt>
                <c:pt idx="173">
                  <c:v>23</c:v>
                </c:pt>
                <c:pt idx="174">
                  <c:v>27</c:v>
                </c:pt>
                <c:pt idx="175">
                  <c:v>22</c:v>
                </c:pt>
                <c:pt idx="176">
                  <c:v>15</c:v>
                </c:pt>
                <c:pt idx="177">
                  <c:v>10</c:v>
                </c:pt>
                <c:pt idx="178">
                  <c:v>39</c:v>
                </c:pt>
                <c:pt idx="179">
                  <c:v>37</c:v>
                </c:pt>
                <c:pt idx="18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53.18888888888889</c:v>
                </c:pt>
                <c:pt idx="1">
                  <c:v>53.18888888888889</c:v>
                </c:pt>
                <c:pt idx="2">
                  <c:v>53.18888888888889</c:v>
                </c:pt>
                <c:pt idx="3">
                  <c:v>53.18888888888889</c:v>
                </c:pt>
                <c:pt idx="4">
                  <c:v>53.18888888888889</c:v>
                </c:pt>
                <c:pt idx="5">
                  <c:v>53.18888888888889</c:v>
                </c:pt>
                <c:pt idx="6">
                  <c:v>53.18888888888889</c:v>
                </c:pt>
                <c:pt idx="7">
                  <c:v>53.18888888888889</c:v>
                </c:pt>
                <c:pt idx="8">
                  <c:v>53.18888888888889</c:v>
                </c:pt>
                <c:pt idx="9">
                  <c:v>53.18888888888889</c:v>
                </c:pt>
                <c:pt idx="10">
                  <c:v>53.18888888888889</c:v>
                </c:pt>
                <c:pt idx="11">
                  <c:v>53.18888888888889</c:v>
                </c:pt>
                <c:pt idx="12">
                  <c:v>53.18888888888889</c:v>
                </c:pt>
                <c:pt idx="13">
                  <c:v>53.18888888888889</c:v>
                </c:pt>
                <c:pt idx="14">
                  <c:v>53.18888888888889</c:v>
                </c:pt>
                <c:pt idx="15">
                  <c:v>53.18888888888889</c:v>
                </c:pt>
                <c:pt idx="16">
                  <c:v>53.18888888888889</c:v>
                </c:pt>
                <c:pt idx="17">
                  <c:v>53.18888888888889</c:v>
                </c:pt>
                <c:pt idx="18">
                  <c:v>53.18888888888889</c:v>
                </c:pt>
                <c:pt idx="19">
                  <c:v>53.18888888888889</c:v>
                </c:pt>
                <c:pt idx="20">
                  <c:v>53.18888888888889</c:v>
                </c:pt>
                <c:pt idx="21">
                  <c:v>53.18888888888889</c:v>
                </c:pt>
                <c:pt idx="22">
                  <c:v>53.18888888888889</c:v>
                </c:pt>
                <c:pt idx="23">
                  <c:v>53.18888888888889</c:v>
                </c:pt>
                <c:pt idx="24">
                  <c:v>53.18888888888889</c:v>
                </c:pt>
                <c:pt idx="25">
                  <c:v>53.18888888888889</c:v>
                </c:pt>
                <c:pt idx="26">
                  <c:v>53.18888888888889</c:v>
                </c:pt>
                <c:pt idx="27">
                  <c:v>53.18888888888889</c:v>
                </c:pt>
                <c:pt idx="28">
                  <c:v>53.18888888888889</c:v>
                </c:pt>
                <c:pt idx="29">
                  <c:v>53.18888888888889</c:v>
                </c:pt>
                <c:pt idx="30">
                  <c:v>53.18888888888889</c:v>
                </c:pt>
                <c:pt idx="31">
                  <c:v>53.18888888888889</c:v>
                </c:pt>
                <c:pt idx="32">
                  <c:v>53.18888888888889</c:v>
                </c:pt>
                <c:pt idx="33">
                  <c:v>53.18888888888889</c:v>
                </c:pt>
                <c:pt idx="34">
                  <c:v>53.18888888888889</c:v>
                </c:pt>
                <c:pt idx="35">
                  <c:v>53.18888888888889</c:v>
                </c:pt>
                <c:pt idx="36">
                  <c:v>53.18888888888889</c:v>
                </c:pt>
                <c:pt idx="37">
                  <c:v>53.18888888888889</c:v>
                </c:pt>
                <c:pt idx="38">
                  <c:v>53.18888888888889</c:v>
                </c:pt>
                <c:pt idx="39">
                  <c:v>53.18888888888889</c:v>
                </c:pt>
                <c:pt idx="40">
                  <c:v>53.18888888888889</c:v>
                </c:pt>
                <c:pt idx="41">
                  <c:v>53.18888888888889</c:v>
                </c:pt>
                <c:pt idx="42">
                  <c:v>53.18888888888889</c:v>
                </c:pt>
                <c:pt idx="43">
                  <c:v>53.18888888888889</c:v>
                </c:pt>
                <c:pt idx="44">
                  <c:v>53.18888888888889</c:v>
                </c:pt>
                <c:pt idx="45">
                  <c:v>53.18888888888889</c:v>
                </c:pt>
                <c:pt idx="46">
                  <c:v>53.18888888888889</c:v>
                </c:pt>
                <c:pt idx="47">
                  <c:v>53.18888888888889</c:v>
                </c:pt>
                <c:pt idx="48">
                  <c:v>53.18888888888889</c:v>
                </c:pt>
                <c:pt idx="49">
                  <c:v>53.18888888888889</c:v>
                </c:pt>
                <c:pt idx="50">
                  <c:v>53.18888888888889</c:v>
                </c:pt>
                <c:pt idx="51">
                  <c:v>53.18888888888889</c:v>
                </c:pt>
                <c:pt idx="52">
                  <c:v>53.18888888888889</c:v>
                </c:pt>
                <c:pt idx="53">
                  <c:v>53.18888888888889</c:v>
                </c:pt>
                <c:pt idx="54">
                  <c:v>53.18888888888889</c:v>
                </c:pt>
                <c:pt idx="55">
                  <c:v>53.18888888888889</c:v>
                </c:pt>
                <c:pt idx="56">
                  <c:v>53.18888888888889</c:v>
                </c:pt>
                <c:pt idx="57">
                  <c:v>53.18888888888889</c:v>
                </c:pt>
                <c:pt idx="58">
                  <c:v>53.18888888888889</c:v>
                </c:pt>
                <c:pt idx="59">
                  <c:v>53.18888888888889</c:v>
                </c:pt>
                <c:pt idx="60">
                  <c:v>53.18888888888889</c:v>
                </c:pt>
                <c:pt idx="61">
                  <c:v>53.18888888888889</c:v>
                </c:pt>
                <c:pt idx="62">
                  <c:v>53.18888888888889</c:v>
                </c:pt>
                <c:pt idx="63">
                  <c:v>53.18888888888889</c:v>
                </c:pt>
                <c:pt idx="64">
                  <c:v>53.18888888888889</c:v>
                </c:pt>
                <c:pt idx="65">
                  <c:v>53.18888888888889</c:v>
                </c:pt>
                <c:pt idx="66">
                  <c:v>53.18888888888889</c:v>
                </c:pt>
                <c:pt idx="67">
                  <c:v>53.18888888888889</c:v>
                </c:pt>
                <c:pt idx="68">
                  <c:v>53.18888888888889</c:v>
                </c:pt>
                <c:pt idx="69">
                  <c:v>53.18888888888889</c:v>
                </c:pt>
                <c:pt idx="70">
                  <c:v>53.18888888888889</c:v>
                </c:pt>
                <c:pt idx="71">
                  <c:v>53.18888888888889</c:v>
                </c:pt>
                <c:pt idx="72">
                  <c:v>53.18888888888889</c:v>
                </c:pt>
                <c:pt idx="73">
                  <c:v>53.18888888888889</c:v>
                </c:pt>
                <c:pt idx="74">
                  <c:v>53.18888888888889</c:v>
                </c:pt>
                <c:pt idx="75">
                  <c:v>53.18888888888889</c:v>
                </c:pt>
                <c:pt idx="76">
                  <c:v>53.18888888888889</c:v>
                </c:pt>
                <c:pt idx="77">
                  <c:v>53.18888888888889</c:v>
                </c:pt>
                <c:pt idx="78">
                  <c:v>53.18888888888889</c:v>
                </c:pt>
                <c:pt idx="79">
                  <c:v>53.18888888888889</c:v>
                </c:pt>
                <c:pt idx="80">
                  <c:v>53.18888888888889</c:v>
                </c:pt>
                <c:pt idx="81">
                  <c:v>53.18888888888889</c:v>
                </c:pt>
                <c:pt idx="82">
                  <c:v>53.18888888888889</c:v>
                </c:pt>
                <c:pt idx="83">
                  <c:v>53.18888888888889</c:v>
                </c:pt>
                <c:pt idx="84">
                  <c:v>53.18888888888889</c:v>
                </c:pt>
                <c:pt idx="85">
                  <c:v>53.18888888888889</c:v>
                </c:pt>
                <c:pt idx="86">
                  <c:v>53.18888888888889</c:v>
                </c:pt>
                <c:pt idx="87">
                  <c:v>53.18888888888889</c:v>
                </c:pt>
                <c:pt idx="88">
                  <c:v>53.18888888888889</c:v>
                </c:pt>
                <c:pt idx="89">
                  <c:v>53.18888888888889</c:v>
                </c:pt>
                <c:pt idx="90">
                  <c:v>53.18888888888889</c:v>
                </c:pt>
                <c:pt idx="91">
                  <c:v>53.18888888888889</c:v>
                </c:pt>
                <c:pt idx="92">
                  <c:v>53.18888888888889</c:v>
                </c:pt>
                <c:pt idx="93">
                  <c:v>53.18888888888889</c:v>
                </c:pt>
                <c:pt idx="94">
                  <c:v>53.18888888888889</c:v>
                </c:pt>
                <c:pt idx="95">
                  <c:v>53.18888888888889</c:v>
                </c:pt>
                <c:pt idx="96">
                  <c:v>53.18888888888889</c:v>
                </c:pt>
                <c:pt idx="97">
                  <c:v>53.18888888888889</c:v>
                </c:pt>
                <c:pt idx="98">
                  <c:v>53.18888888888889</c:v>
                </c:pt>
                <c:pt idx="99">
                  <c:v>53.18888888888889</c:v>
                </c:pt>
                <c:pt idx="100">
                  <c:v>53.18888888888889</c:v>
                </c:pt>
                <c:pt idx="101">
                  <c:v>53.18888888888889</c:v>
                </c:pt>
                <c:pt idx="102">
                  <c:v>53.18888888888889</c:v>
                </c:pt>
                <c:pt idx="103">
                  <c:v>53.18888888888889</c:v>
                </c:pt>
                <c:pt idx="104">
                  <c:v>53.18888888888889</c:v>
                </c:pt>
                <c:pt idx="105">
                  <c:v>53.18888888888889</c:v>
                </c:pt>
                <c:pt idx="106">
                  <c:v>53.18888888888889</c:v>
                </c:pt>
                <c:pt idx="107">
                  <c:v>53.18888888888889</c:v>
                </c:pt>
                <c:pt idx="108">
                  <c:v>53.18888888888889</c:v>
                </c:pt>
                <c:pt idx="109">
                  <c:v>53.18888888888889</c:v>
                </c:pt>
                <c:pt idx="110">
                  <c:v>53.18888888888889</c:v>
                </c:pt>
                <c:pt idx="111">
                  <c:v>53.18888888888889</c:v>
                </c:pt>
                <c:pt idx="112">
                  <c:v>53.18888888888889</c:v>
                </c:pt>
                <c:pt idx="113">
                  <c:v>53.18888888888889</c:v>
                </c:pt>
                <c:pt idx="114">
                  <c:v>53.18888888888889</c:v>
                </c:pt>
                <c:pt idx="115">
                  <c:v>53.18888888888889</c:v>
                </c:pt>
                <c:pt idx="116">
                  <c:v>53.18888888888889</c:v>
                </c:pt>
                <c:pt idx="117">
                  <c:v>53.18888888888889</c:v>
                </c:pt>
                <c:pt idx="118">
                  <c:v>53.18888888888889</c:v>
                </c:pt>
                <c:pt idx="119">
                  <c:v>53.18888888888889</c:v>
                </c:pt>
                <c:pt idx="120">
                  <c:v>53.18888888888889</c:v>
                </c:pt>
                <c:pt idx="121">
                  <c:v>53.18888888888889</c:v>
                </c:pt>
                <c:pt idx="122">
                  <c:v>53.18888888888889</c:v>
                </c:pt>
                <c:pt idx="123">
                  <c:v>53.18888888888889</c:v>
                </c:pt>
                <c:pt idx="124">
                  <c:v>53.18888888888889</c:v>
                </c:pt>
                <c:pt idx="125">
                  <c:v>53.18888888888889</c:v>
                </c:pt>
                <c:pt idx="126">
                  <c:v>53.18888888888889</c:v>
                </c:pt>
                <c:pt idx="127">
                  <c:v>53.18888888888889</c:v>
                </c:pt>
                <c:pt idx="128">
                  <c:v>53.18888888888889</c:v>
                </c:pt>
                <c:pt idx="129">
                  <c:v>53.18888888888889</c:v>
                </c:pt>
                <c:pt idx="130">
                  <c:v>53.18888888888889</c:v>
                </c:pt>
                <c:pt idx="131">
                  <c:v>53.18888888888889</c:v>
                </c:pt>
                <c:pt idx="132">
                  <c:v>53.18888888888889</c:v>
                </c:pt>
                <c:pt idx="133">
                  <c:v>53.18888888888889</c:v>
                </c:pt>
                <c:pt idx="134">
                  <c:v>53.18888888888889</c:v>
                </c:pt>
                <c:pt idx="135">
                  <c:v>53.18888888888889</c:v>
                </c:pt>
                <c:pt idx="136">
                  <c:v>53.18888888888889</c:v>
                </c:pt>
                <c:pt idx="137">
                  <c:v>53.18888888888889</c:v>
                </c:pt>
                <c:pt idx="138">
                  <c:v>53.18888888888889</c:v>
                </c:pt>
                <c:pt idx="139">
                  <c:v>53.18888888888889</c:v>
                </c:pt>
                <c:pt idx="140">
                  <c:v>53.18888888888889</c:v>
                </c:pt>
                <c:pt idx="141">
                  <c:v>53.18888888888889</c:v>
                </c:pt>
                <c:pt idx="142">
                  <c:v>53.18888888888889</c:v>
                </c:pt>
                <c:pt idx="143">
                  <c:v>53.18888888888889</c:v>
                </c:pt>
                <c:pt idx="144">
                  <c:v>53.18888888888889</c:v>
                </c:pt>
                <c:pt idx="145">
                  <c:v>53.18888888888889</c:v>
                </c:pt>
                <c:pt idx="146">
                  <c:v>53.18888888888889</c:v>
                </c:pt>
                <c:pt idx="147">
                  <c:v>53.18888888888889</c:v>
                </c:pt>
                <c:pt idx="148">
                  <c:v>53.18888888888889</c:v>
                </c:pt>
                <c:pt idx="149">
                  <c:v>53.18888888888889</c:v>
                </c:pt>
                <c:pt idx="150">
                  <c:v>53.18888888888889</c:v>
                </c:pt>
                <c:pt idx="151">
                  <c:v>53.18888888888889</c:v>
                </c:pt>
                <c:pt idx="152">
                  <c:v>53.18888888888889</c:v>
                </c:pt>
                <c:pt idx="153">
                  <c:v>53.18888888888889</c:v>
                </c:pt>
                <c:pt idx="154">
                  <c:v>53.18888888888889</c:v>
                </c:pt>
                <c:pt idx="155">
                  <c:v>53.18888888888889</c:v>
                </c:pt>
                <c:pt idx="156">
                  <c:v>53.18888888888889</c:v>
                </c:pt>
                <c:pt idx="157">
                  <c:v>53.18888888888889</c:v>
                </c:pt>
                <c:pt idx="158">
                  <c:v>53.18888888888889</c:v>
                </c:pt>
                <c:pt idx="159">
                  <c:v>53.18888888888889</c:v>
                </c:pt>
                <c:pt idx="160">
                  <c:v>53.18888888888889</c:v>
                </c:pt>
                <c:pt idx="161">
                  <c:v>53.18888888888889</c:v>
                </c:pt>
                <c:pt idx="162">
                  <c:v>53.18888888888889</c:v>
                </c:pt>
                <c:pt idx="163">
                  <c:v>53.18888888888889</c:v>
                </c:pt>
                <c:pt idx="164">
                  <c:v>53.18888888888889</c:v>
                </c:pt>
                <c:pt idx="165">
                  <c:v>53.18888888888889</c:v>
                </c:pt>
                <c:pt idx="166">
                  <c:v>53.18888888888889</c:v>
                </c:pt>
                <c:pt idx="167">
                  <c:v>53.18888888888889</c:v>
                </c:pt>
                <c:pt idx="168">
                  <c:v>53.18888888888889</c:v>
                </c:pt>
                <c:pt idx="169">
                  <c:v>53.18888888888889</c:v>
                </c:pt>
                <c:pt idx="170">
                  <c:v>53.18888888888889</c:v>
                </c:pt>
                <c:pt idx="171">
                  <c:v>53.18888888888889</c:v>
                </c:pt>
                <c:pt idx="172">
                  <c:v>53.18888888888889</c:v>
                </c:pt>
                <c:pt idx="173">
                  <c:v>53.18888888888889</c:v>
                </c:pt>
                <c:pt idx="174">
                  <c:v>53.18888888888889</c:v>
                </c:pt>
                <c:pt idx="175">
                  <c:v>53.18888888888889</c:v>
                </c:pt>
                <c:pt idx="176">
                  <c:v>53.18888888888889</c:v>
                </c:pt>
                <c:pt idx="177">
                  <c:v>53.18888888888889</c:v>
                </c:pt>
                <c:pt idx="178">
                  <c:v>53.18888888888889</c:v>
                </c:pt>
                <c:pt idx="179">
                  <c:v>53.18888888888889</c:v>
                </c:pt>
                <c:pt idx="180">
                  <c:v>53.18888888888889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112.67052202318322</c:v>
                </c:pt>
                <c:pt idx="1">
                  <c:v>112.67052202318322</c:v>
                </c:pt>
                <c:pt idx="2">
                  <c:v>112.67052202318322</c:v>
                </c:pt>
                <c:pt idx="3">
                  <c:v>112.67052202318322</c:v>
                </c:pt>
                <c:pt idx="4">
                  <c:v>112.67052202318322</c:v>
                </c:pt>
                <c:pt idx="5">
                  <c:v>112.67052202318322</c:v>
                </c:pt>
                <c:pt idx="6">
                  <c:v>112.67052202318322</c:v>
                </c:pt>
                <c:pt idx="7">
                  <c:v>112.67052202318322</c:v>
                </c:pt>
                <c:pt idx="8">
                  <c:v>112.67052202318322</c:v>
                </c:pt>
                <c:pt idx="9">
                  <c:v>112.67052202318322</c:v>
                </c:pt>
                <c:pt idx="10">
                  <c:v>112.67052202318322</c:v>
                </c:pt>
                <c:pt idx="11">
                  <c:v>112.67052202318322</c:v>
                </c:pt>
                <c:pt idx="12">
                  <c:v>112.67052202318322</c:v>
                </c:pt>
                <c:pt idx="13">
                  <c:v>112.67052202318322</c:v>
                </c:pt>
                <c:pt idx="14">
                  <c:v>112.67052202318322</c:v>
                </c:pt>
                <c:pt idx="15">
                  <c:v>112.67052202318322</c:v>
                </c:pt>
                <c:pt idx="16">
                  <c:v>112.67052202318322</c:v>
                </c:pt>
                <c:pt idx="17">
                  <c:v>112.67052202318322</c:v>
                </c:pt>
                <c:pt idx="18">
                  <c:v>112.67052202318322</c:v>
                </c:pt>
                <c:pt idx="19">
                  <c:v>112.67052202318322</c:v>
                </c:pt>
                <c:pt idx="20">
                  <c:v>112.67052202318322</c:v>
                </c:pt>
                <c:pt idx="21">
                  <c:v>112.67052202318322</c:v>
                </c:pt>
                <c:pt idx="22">
                  <c:v>112.67052202318322</c:v>
                </c:pt>
                <c:pt idx="23">
                  <c:v>112.67052202318322</c:v>
                </c:pt>
                <c:pt idx="24">
                  <c:v>112.67052202318322</c:v>
                </c:pt>
                <c:pt idx="25">
                  <c:v>112.67052202318322</c:v>
                </c:pt>
                <c:pt idx="26">
                  <c:v>112.67052202318322</c:v>
                </c:pt>
                <c:pt idx="27">
                  <c:v>112.67052202318322</c:v>
                </c:pt>
                <c:pt idx="28">
                  <c:v>112.67052202318322</c:v>
                </c:pt>
                <c:pt idx="29">
                  <c:v>112.67052202318322</c:v>
                </c:pt>
                <c:pt idx="30">
                  <c:v>112.67052202318322</c:v>
                </c:pt>
                <c:pt idx="31">
                  <c:v>112.67052202318322</c:v>
                </c:pt>
                <c:pt idx="32">
                  <c:v>112.67052202318322</c:v>
                </c:pt>
                <c:pt idx="33">
                  <c:v>112.67052202318322</c:v>
                </c:pt>
                <c:pt idx="34">
                  <c:v>112.67052202318322</c:v>
                </c:pt>
                <c:pt idx="35">
                  <c:v>112.67052202318322</c:v>
                </c:pt>
                <c:pt idx="36">
                  <c:v>112.67052202318322</c:v>
                </c:pt>
                <c:pt idx="37">
                  <c:v>112.67052202318322</c:v>
                </c:pt>
                <c:pt idx="38">
                  <c:v>112.67052202318322</c:v>
                </c:pt>
                <c:pt idx="39">
                  <c:v>112.67052202318322</c:v>
                </c:pt>
                <c:pt idx="40">
                  <c:v>112.67052202318322</c:v>
                </c:pt>
                <c:pt idx="41">
                  <c:v>112.67052202318322</c:v>
                </c:pt>
                <c:pt idx="42">
                  <c:v>112.67052202318322</c:v>
                </c:pt>
                <c:pt idx="43">
                  <c:v>112.67052202318322</c:v>
                </c:pt>
                <c:pt idx="44">
                  <c:v>112.67052202318322</c:v>
                </c:pt>
                <c:pt idx="45">
                  <c:v>112.67052202318322</c:v>
                </c:pt>
                <c:pt idx="46">
                  <c:v>112.67052202318322</c:v>
                </c:pt>
                <c:pt idx="47">
                  <c:v>112.67052202318322</c:v>
                </c:pt>
                <c:pt idx="48">
                  <c:v>112.67052202318322</c:v>
                </c:pt>
                <c:pt idx="49">
                  <c:v>112.67052202318322</c:v>
                </c:pt>
                <c:pt idx="50">
                  <c:v>112.67052202318322</c:v>
                </c:pt>
                <c:pt idx="51">
                  <c:v>112.67052202318322</c:v>
                </c:pt>
                <c:pt idx="52">
                  <c:v>112.67052202318322</c:v>
                </c:pt>
                <c:pt idx="53">
                  <c:v>112.67052202318322</c:v>
                </c:pt>
                <c:pt idx="54">
                  <c:v>112.67052202318322</c:v>
                </c:pt>
                <c:pt idx="55">
                  <c:v>112.67052202318322</c:v>
                </c:pt>
                <c:pt idx="56">
                  <c:v>112.67052202318322</c:v>
                </c:pt>
                <c:pt idx="57">
                  <c:v>112.67052202318322</c:v>
                </c:pt>
                <c:pt idx="58">
                  <c:v>112.67052202318322</c:v>
                </c:pt>
                <c:pt idx="59">
                  <c:v>112.67052202318322</c:v>
                </c:pt>
                <c:pt idx="60">
                  <c:v>112.67052202318322</c:v>
                </c:pt>
                <c:pt idx="61">
                  <c:v>112.67052202318322</c:v>
                </c:pt>
                <c:pt idx="62">
                  <c:v>112.67052202318322</c:v>
                </c:pt>
                <c:pt idx="63">
                  <c:v>112.67052202318322</c:v>
                </c:pt>
                <c:pt idx="64">
                  <c:v>112.67052202318322</c:v>
                </c:pt>
                <c:pt idx="65">
                  <c:v>112.67052202318322</c:v>
                </c:pt>
                <c:pt idx="66">
                  <c:v>112.67052202318322</c:v>
                </c:pt>
                <c:pt idx="67">
                  <c:v>112.67052202318322</c:v>
                </c:pt>
                <c:pt idx="68">
                  <c:v>112.67052202318322</c:v>
                </c:pt>
                <c:pt idx="69">
                  <c:v>112.67052202318322</c:v>
                </c:pt>
                <c:pt idx="70">
                  <c:v>112.67052202318322</c:v>
                </c:pt>
                <c:pt idx="71">
                  <c:v>112.67052202318322</c:v>
                </c:pt>
                <c:pt idx="72">
                  <c:v>112.67052202318322</c:v>
                </c:pt>
                <c:pt idx="73">
                  <c:v>112.67052202318322</c:v>
                </c:pt>
                <c:pt idx="74">
                  <c:v>112.67052202318322</c:v>
                </c:pt>
                <c:pt idx="75">
                  <c:v>112.67052202318322</c:v>
                </c:pt>
                <c:pt idx="76">
                  <c:v>112.67052202318322</c:v>
                </c:pt>
                <c:pt idx="77">
                  <c:v>112.67052202318322</c:v>
                </c:pt>
                <c:pt idx="78">
                  <c:v>112.67052202318322</c:v>
                </c:pt>
                <c:pt idx="79">
                  <c:v>112.67052202318322</c:v>
                </c:pt>
                <c:pt idx="80">
                  <c:v>112.67052202318322</c:v>
                </c:pt>
                <c:pt idx="81">
                  <c:v>112.67052202318322</c:v>
                </c:pt>
                <c:pt idx="82">
                  <c:v>112.67052202318322</c:v>
                </c:pt>
                <c:pt idx="83">
                  <c:v>112.67052202318322</c:v>
                </c:pt>
                <c:pt idx="84">
                  <c:v>112.67052202318322</c:v>
                </c:pt>
                <c:pt idx="85">
                  <c:v>112.67052202318322</c:v>
                </c:pt>
                <c:pt idx="86">
                  <c:v>112.67052202318322</c:v>
                </c:pt>
                <c:pt idx="87">
                  <c:v>112.67052202318322</c:v>
                </c:pt>
                <c:pt idx="88">
                  <c:v>112.67052202318322</c:v>
                </c:pt>
                <c:pt idx="89">
                  <c:v>112.67052202318322</c:v>
                </c:pt>
                <c:pt idx="90">
                  <c:v>112.67052202318322</c:v>
                </c:pt>
                <c:pt idx="91">
                  <c:v>112.67052202318322</c:v>
                </c:pt>
                <c:pt idx="92">
                  <c:v>112.67052202318322</c:v>
                </c:pt>
                <c:pt idx="93">
                  <c:v>112.67052202318322</c:v>
                </c:pt>
                <c:pt idx="94">
                  <c:v>112.67052202318322</c:v>
                </c:pt>
                <c:pt idx="95">
                  <c:v>112.67052202318322</c:v>
                </c:pt>
                <c:pt idx="96">
                  <c:v>112.67052202318322</c:v>
                </c:pt>
                <c:pt idx="97">
                  <c:v>112.67052202318322</c:v>
                </c:pt>
                <c:pt idx="98">
                  <c:v>112.67052202318322</c:v>
                </c:pt>
                <c:pt idx="99">
                  <c:v>112.67052202318322</c:v>
                </c:pt>
                <c:pt idx="100">
                  <c:v>112.67052202318322</c:v>
                </c:pt>
                <c:pt idx="101">
                  <c:v>112.67052202318322</c:v>
                </c:pt>
                <c:pt idx="102">
                  <c:v>112.67052202318322</c:v>
                </c:pt>
                <c:pt idx="103">
                  <c:v>112.67052202318322</c:v>
                </c:pt>
                <c:pt idx="104">
                  <c:v>112.67052202318322</c:v>
                </c:pt>
                <c:pt idx="105">
                  <c:v>112.67052202318322</c:v>
                </c:pt>
                <c:pt idx="106">
                  <c:v>112.67052202318322</c:v>
                </c:pt>
                <c:pt idx="107">
                  <c:v>112.67052202318322</c:v>
                </c:pt>
                <c:pt idx="108">
                  <c:v>112.67052202318322</c:v>
                </c:pt>
                <c:pt idx="109">
                  <c:v>112.67052202318322</c:v>
                </c:pt>
                <c:pt idx="110">
                  <c:v>112.67052202318322</c:v>
                </c:pt>
                <c:pt idx="111">
                  <c:v>112.67052202318322</c:v>
                </c:pt>
                <c:pt idx="112">
                  <c:v>112.67052202318322</c:v>
                </c:pt>
                <c:pt idx="113">
                  <c:v>112.67052202318322</c:v>
                </c:pt>
                <c:pt idx="114">
                  <c:v>112.67052202318322</c:v>
                </c:pt>
                <c:pt idx="115">
                  <c:v>112.67052202318322</c:v>
                </c:pt>
                <c:pt idx="116">
                  <c:v>112.67052202318322</c:v>
                </c:pt>
                <c:pt idx="117">
                  <c:v>112.67052202318322</c:v>
                </c:pt>
                <c:pt idx="118">
                  <c:v>112.67052202318322</c:v>
                </c:pt>
                <c:pt idx="119">
                  <c:v>112.67052202318322</c:v>
                </c:pt>
                <c:pt idx="120">
                  <c:v>112.67052202318322</c:v>
                </c:pt>
                <c:pt idx="121">
                  <c:v>112.67052202318322</c:v>
                </c:pt>
                <c:pt idx="122">
                  <c:v>112.67052202318322</c:v>
                </c:pt>
                <c:pt idx="123">
                  <c:v>112.67052202318322</c:v>
                </c:pt>
                <c:pt idx="124">
                  <c:v>112.67052202318322</c:v>
                </c:pt>
                <c:pt idx="125">
                  <c:v>112.67052202318322</c:v>
                </c:pt>
                <c:pt idx="126">
                  <c:v>112.67052202318322</c:v>
                </c:pt>
                <c:pt idx="127">
                  <c:v>112.67052202318322</c:v>
                </c:pt>
                <c:pt idx="128">
                  <c:v>112.67052202318322</c:v>
                </c:pt>
                <c:pt idx="129">
                  <c:v>112.67052202318322</c:v>
                </c:pt>
                <c:pt idx="130">
                  <c:v>112.67052202318322</c:v>
                </c:pt>
                <c:pt idx="131">
                  <c:v>112.67052202318322</c:v>
                </c:pt>
                <c:pt idx="132">
                  <c:v>112.67052202318322</c:v>
                </c:pt>
                <c:pt idx="133">
                  <c:v>112.67052202318322</c:v>
                </c:pt>
                <c:pt idx="134">
                  <c:v>112.67052202318322</c:v>
                </c:pt>
                <c:pt idx="135">
                  <c:v>112.67052202318322</c:v>
                </c:pt>
                <c:pt idx="136">
                  <c:v>112.67052202318322</c:v>
                </c:pt>
                <c:pt idx="137">
                  <c:v>112.67052202318322</c:v>
                </c:pt>
                <c:pt idx="138">
                  <c:v>112.67052202318322</c:v>
                </c:pt>
                <c:pt idx="139">
                  <c:v>112.67052202318322</c:v>
                </c:pt>
                <c:pt idx="140">
                  <c:v>112.67052202318322</c:v>
                </c:pt>
                <c:pt idx="141">
                  <c:v>112.67052202318322</c:v>
                </c:pt>
                <c:pt idx="142">
                  <c:v>112.67052202318322</c:v>
                </c:pt>
                <c:pt idx="143">
                  <c:v>112.67052202318322</c:v>
                </c:pt>
                <c:pt idx="144">
                  <c:v>112.67052202318322</c:v>
                </c:pt>
                <c:pt idx="145">
                  <c:v>112.67052202318322</c:v>
                </c:pt>
                <c:pt idx="146">
                  <c:v>112.67052202318322</c:v>
                </c:pt>
                <c:pt idx="147">
                  <c:v>112.67052202318322</c:v>
                </c:pt>
                <c:pt idx="148">
                  <c:v>112.67052202318322</c:v>
                </c:pt>
                <c:pt idx="149">
                  <c:v>112.67052202318322</c:v>
                </c:pt>
                <c:pt idx="150">
                  <c:v>112.67052202318322</c:v>
                </c:pt>
                <c:pt idx="151">
                  <c:v>112.67052202318322</c:v>
                </c:pt>
                <c:pt idx="152">
                  <c:v>112.67052202318322</c:v>
                </c:pt>
                <c:pt idx="153">
                  <c:v>112.67052202318322</c:v>
                </c:pt>
                <c:pt idx="154">
                  <c:v>112.67052202318322</c:v>
                </c:pt>
                <c:pt idx="155">
                  <c:v>112.67052202318322</c:v>
                </c:pt>
                <c:pt idx="156">
                  <c:v>112.67052202318322</c:v>
                </c:pt>
                <c:pt idx="157">
                  <c:v>112.67052202318322</c:v>
                </c:pt>
                <c:pt idx="158">
                  <c:v>112.67052202318322</c:v>
                </c:pt>
                <c:pt idx="159">
                  <c:v>112.67052202318322</c:v>
                </c:pt>
                <c:pt idx="160">
                  <c:v>112.67052202318322</c:v>
                </c:pt>
                <c:pt idx="161">
                  <c:v>112.67052202318322</c:v>
                </c:pt>
                <c:pt idx="162">
                  <c:v>112.67052202318322</c:v>
                </c:pt>
                <c:pt idx="163">
                  <c:v>112.67052202318322</c:v>
                </c:pt>
                <c:pt idx="164">
                  <c:v>112.67052202318322</c:v>
                </c:pt>
                <c:pt idx="165">
                  <c:v>112.67052202318322</c:v>
                </c:pt>
                <c:pt idx="166">
                  <c:v>112.67052202318322</c:v>
                </c:pt>
                <c:pt idx="167">
                  <c:v>112.67052202318322</c:v>
                </c:pt>
                <c:pt idx="168">
                  <c:v>112.67052202318322</c:v>
                </c:pt>
                <c:pt idx="169">
                  <c:v>112.67052202318322</c:v>
                </c:pt>
                <c:pt idx="170">
                  <c:v>112.67052202318322</c:v>
                </c:pt>
                <c:pt idx="171">
                  <c:v>112.67052202318322</c:v>
                </c:pt>
                <c:pt idx="172">
                  <c:v>112.67052202318322</c:v>
                </c:pt>
                <c:pt idx="173">
                  <c:v>112.67052202318322</c:v>
                </c:pt>
                <c:pt idx="174">
                  <c:v>112.67052202318322</c:v>
                </c:pt>
                <c:pt idx="175">
                  <c:v>112.67052202318322</c:v>
                </c:pt>
                <c:pt idx="176">
                  <c:v>112.67052202318322</c:v>
                </c:pt>
                <c:pt idx="177">
                  <c:v>112.67052202318322</c:v>
                </c:pt>
                <c:pt idx="178">
                  <c:v>112.67052202318322</c:v>
                </c:pt>
                <c:pt idx="179">
                  <c:v>112.67052202318322</c:v>
                </c:pt>
                <c:pt idx="180">
                  <c:v>112.67052202318322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-6.2927442454054372</c:v>
                </c:pt>
                <c:pt idx="1">
                  <c:v>-6.2927442454054372</c:v>
                </c:pt>
                <c:pt idx="2">
                  <c:v>-6.2927442454054372</c:v>
                </c:pt>
                <c:pt idx="3">
                  <c:v>-6.2927442454054372</c:v>
                </c:pt>
                <c:pt idx="4">
                  <c:v>-6.2927442454054372</c:v>
                </c:pt>
                <c:pt idx="5">
                  <c:v>-6.2927442454054372</c:v>
                </c:pt>
                <c:pt idx="6">
                  <c:v>-6.2927442454054372</c:v>
                </c:pt>
                <c:pt idx="7">
                  <c:v>-6.2927442454054372</c:v>
                </c:pt>
                <c:pt idx="8">
                  <c:v>-6.2927442454054372</c:v>
                </c:pt>
                <c:pt idx="9">
                  <c:v>-6.2927442454054372</c:v>
                </c:pt>
                <c:pt idx="10">
                  <c:v>-6.2927442454054372</c:v>
                </c:pt>
                <c:pt idx="11">
                  <c:v>-6.2927442454054372</c:v>
                </c:pt>
                <c:pt idx="12">
                  <c:v>-6.2927442454054372</c:v>
                </c:pt>
                <c:pt idx="13">
                  <c:v>-6.2927442454054372</c:v>
                </c:pt>
                <c:pt idx="14">
                  <c:v>-6.2927442454054372</c:v>
                </c:pt>
                <c:pt idx="15">
                  <c:v>-6.2927442454054372</c:v>
                </c:pt>
                <c:pt idx="16">
                  <c:v>-6.2927442454054372</c:v>
                </c:pt>
                <c:pt idx="17">
                  <c:v>-6.2927442454054372</c:v>
                </c:pt>
                <c:pt idx="18">
                  <c:v>-6.2927442454054372</c:v>
                </c:pt>
                <c:pt idx="19">
                  <c:v>-6.2927442454054372</c:v>
                </c:pt>
                <c:pt idx="20">
                  <c:v>-6.2927442454054372</c:v>
                </c:pt>
                <c:pt idx="21">
                  <c:v>-6.2927442454054372</c:v>
                </c:pt>
                <c:pt idx="22">
                  <c:v>-6.2927442454054372</c:v>
                </c:pt>
                <c:pt idx="23">
                  <c:v>-6.2927442454054372</c:v>
                </c:pt>
                <c:pt idx="24">
                  <c:v>-6.2927442454054372</c:v>
                </c:pt>
                <c:pt idx="25">
                  <c:v>-6.2927442454054372</c:v>
                </c:pt>
                <c:pt idx="26">
                  <c:v>-6.2927442454054372</c:v>
                </c:pt>
                <c:pt idx="27">
                  <c:v>-6.2927442454054372</c:v>
                </c:pt>
                <c:pt idx="28">
                  <c:v>-6.2927442454054372</c:v>
                </c:pt>
                <c:pt idx="29">
                  <c:v>-6.2927442454054372</c:v>
                </c:pt>
                <c:pt idx="30">
                  <c:v>-6.2927442454054372</c:v>
                </c:pt>
                <c:pt idx="31">
                  <c:v>-6.2927442454054372</c:v>
                </c:pt>
                <c:pt idx="32">
                  <c:v>-6.2927442454054372</c:v>
                </c:pt>
                <c:pt idx="33">
                  <c:v>-6.2927442454054372</c:v>
                </c:pt>
                <c:pt idx="34">
                  <c:v>-6.2927442454054372</c:v>
                </c:pt>
                <c:pt idx="35">
                  <c:v>-6.2927442454054372</c:v>
                </c:pt>
                <c:pt idx="36">
                  <c:v>-6.2927442454054372</c:v>
                </c:pt>
                <c:pt idx="37">
                  <c:v>-6.2927442454054372</c:v>
                </c:pt>
                <c:pt idx="38">
                  <c:v>-6.2927442454054372</c:v>
                </c:pt>
                <c:pt idx="39">
                  <c:v>-6.2927442454054372</c:v>
                </c:pt>
                <c:pt idx="40">
                  <c:v>-6.2927442454054372</c:v>
                </c:pt>
                <c:pt idx="41">
                  <c:v>-6.2927442454054372</c:v>
                </c:pt>
                <c:pt idx="42">
                  <c:v>-6.2927442454054372</c:v>
                </c:pt>
                <c:pt idx="43">
                  <c:v>-6.2927442454054372</c:v>
                </c:pt>
                <c:pt idx="44">
                  <c:v>-6.2927442454054372</c:v>
                </c:pt>
                <c:pt idx="45">
                  <c:v>-6.2927442454054372</c:v>
                </c:pt>
                <c:pt idx="46">
                  <c:v>-6.2927442454054372</c:v>
                </c:pt>
                <c:pt idx="47">
                  <c:v>-6.2927442454054372</c:v>
                </c:pt>
                <c:pt idx="48">
                  <c:v>-6.2927442454054372</c:v>
                </c:pt>
                <c:pt idx="49">
                  <c:v>-6.2927442454054372</c:v>
                </c:pt>
                <c:pt idx="50">
                  <c:v>-6.2927442454054372</c:v>
                </c:pt>
                <c:pt idx="51">
                  <c:v>-6.2927442454054372</c:v>
                </c:pt>
                <c:pt idx="52">
                  <c:v>-6.2927442454054372</c:v>
                </c:pt>
                <c:pt idx="53">
                  <c:v>-6.2927442454054372</c:v>
                </c:pt>
                <c:pt idx="54">
                  <c:v>-6.2927442454054372</c:v>
                </c:pt>
                <c:pt idx="55">
                  <c:v>-6.2927442454054372</c:v>
                </c:pt>
                <c:pt idx="56">
                  <c:v>-6.2927442454054372</c:v>
                </c:pt>
                <c:pt idx="57">
                  <c:v>-6.2927442454054372</c:v>
                </c:pt>
                <c:pt idx="58">
                  <c:v>-6.2927442454054372</c:v>
                </c:pt>
                <c:pt idx="59">
                  <c:v>-6.2927442454054372</c:v>
                </c:pt>
                <c:pt idx="60">
                  <c:v>-6.2927442454054372</c:v>
                </c:pt>
                <c:pt idx="61">
                  <c:v>-6.2927442454054372</c:v>
                </c:pt>
                <c:pt idx="62">
                  <c:v>-6.2927442454054372</c:v>
                </c:pt>
                <c:pt idx="63">
                  <c:v>-6.2927442454054372</c:v>
                </c:pt>
                <c:pt idx="64">
                  <c:v>-6.2927442454054372</c:v>
                </c:pt>
                <c:pt idx="65">
                  <c:v>-6.2927442454054372</c:v>
                </c:pt>
                <c:pt idx="66">
                  <c:v>-6.2927442454054372</c:v>
                </c:pt>
                <c:pt idx="67">
                  <c:v>-6.2927442454054372</c:v>
                </c:pt>
                <c:pt idx="68">
                  <c:v>-6.2927442454054372</c:v>
                </c:pt>
                <c:pt idx="69">
                  <c:v>-6.2927442454054372</c:v>
                </c:pt>
                <c:pt idx="70">
                  <c:v>-6.2927442454054372</c:v>
                </c:pt>
                <c:pt idx="71">
                  <c:v>-6.2927442454054372</c:v>
                </c:pt>
                <c:pt idx="72">
                  <c:v>-6.2927442454054372</c:v>
                </c:pt>
                <c:pt idx="73">
                  <c:v>-6.2927442454054372</c:v>
                </c:pt>
                <c:pt idx="74">
                  <c:v>-6.2927442454054372</c:v>
                </c:pt>
                <c:pt idx="75">
                  <c:v>-6.2927442454054372</c:v>
                </c:pt>
                <c:pt idx="76">
                  <c:v>-6.2927442454054372</c:v>
                </c:pt>
                <c:pt idx="77">
                  <c:v>-6.2927442454054372</c:v>
                </c:pt>
                <c:pt idx="78">
                  <c:v>-6.2927442454054372</c:v>
                </c:pt>
                <c:pt idx="79">
                  <c:v>-6.2927442454054372</c:v>
                </c:pt>
                <c:pt idx="80">
                  <c:v>-6.2927442454054372</c:v>
                </c:pt>
                <c:pt idx="81">
                  <c:v>-6.2927442454054372</c:v>
                </c:pt>
                <c:pt idx="82">
                  <c:v>-6.2927442454054372</c:v>
                </c:pt>
                <c:pt idx="83">
                  <c:v>-6.2927442454054372</c:v>
                </c:pt>
                <c:pt idx="84">
                  <c:v>-6.2927442454054372</c:v>
                </c:pt>
                <c:pt idx="85">
                  <c:v>-6.2927442454054372</c:v>
                </c:pt>
                <c:pt idx="86">
                  <c:v>-6.2927442454054372</c:v>
                </c:pt>
                <c:pt idx="87">
                  <c:v>-6.2927442454054372</c:v>
                </c:pt>
                <c:pt idx="88">
                  <c:v>-6.2927442454054372</c:v>
                </c:pt>
                <c:pt idx="89">
                  <c:v>-6.2927442454054372</c:v>
                </c:pt>
                <c:pt idx="90">
                  <c:v>-6.2927442454054372</c:v>
                </c:pt>
                <c:pt idx="91">
                  <c:v>-6.2927442454054372</c:v>
                </c:pt>
                <c:pt idx="92">
                  <c:v>-6.2927442454054372</c:v>
                </c:pt>
                <c:pt idx="93">
                  <c:v>-6.2927442454054372</c:v>
                </c:pt>
                <c:pt idx="94">
                  <c:v>-6.2927442454054372</c:v>
                </c:pt>
                <c:pt idx="95">
                  <c:v>-6.2927442454054372</c:v>
                </c:pt>
                <c:pt idx="96">
                  <c:v>-6.2927442454054372</c:v>
                </c:pt>
                <c:pt idx="97">
                  <c:v>-6.2927442454054372</c:v>
                </c:pt>
                <c:pt idx="98">
                  <c:v>-6.2927442454054372</c:v>
                </c:pt>
                <c:pt idx="99">
                  <c:v>-6.2927442454054372</c:v>
                </c:pt>
                <c:pt idx="100">
                  <c:v>-6.2927442454054372</c:v>
                </c:pt>
                <c:pt idx="101">
                  <c:v>-6.2927442454054372</c:v>
                </c:pt>
                <c:pt idx="102">
                  <c:v>-6.2927442454054372</c:v>
                </c:pt>
                <c:pt idx="103">
                  <c:v>-6.2927442454054372</c:v>
                </c:pt>
                <c:pt idx="104">
                  <c:v>-6.2927442454054372</c:v>
                </c:pt>
                <c:pt idx="105">
                  <c:v>-6.2927442454054372</c:v>
                </c:pt>
                <c:pt idx="106">
                  <c:v>-6.2927442454054372</c:v>
                </c:pt>
                <c:pt idx="107">
                  <c:v>-6.2927442454054372</c:v>
                </c:pt>
                <c:pt idx="108">
                  <c:v>-6.2927442454054372</c:v>
                </c:pt>
                <c:pt idx="109">
                  <c:v>-6.2927442454054372</c:v>
                </c:pt>
                <c:pt idx="110">
                  <c:v>-6.2927442454054372</c:v>
                </c:pt>
                <c:pt idx="111">
                  <c:v>-6.2927442454054372</c:v>
                </c:pt>
                <c:pt idx="112">
                  <c:v>-6.2927442454054372</c:v>
                </c:pt>
                <c:pt idx="113">
                  <c:v>-6.2927442454054372</c:v>
                </c:pt>
                <c:pt idx="114">
                  <c:v>-6.2927442454054372</c:v>
                </c:pt>
                <c:pt idx="115">
                  <c:v>-6.2927442454054372</c:v>
                </c:pt>
                <c:pt idx="116">
                  <c:v>-6.2927442454054372</c:v>
                </c:pt>
                <c:pt idx="117">
                  <c:v>-6.2927442454054372</c:v>
                </c:pt>
                <c:pt idx="118">
                  <c:v>-6.2927442454054372</c:v>
                </c:pt>
                <c:pt idx="119">
                  <c:v>-6.2927442454054372</c:v>
                </c:pt>
                <c:pt idx="120">
                  <c:v>-6.2927442454054372</c:v>
                </c:pt>
                <c:pt idx="121">
                  <c:v>-6.2927442454054372</c:v>
                </c:pt>
                <c:pt idx="122">
                  <c:v>-6.2927442454054372</c:v>
                </c:pt>
                <c:pt idx="123">
                  <c:v>-6.2927442454054372</c:v>
                </c:pt>
                <c:pt idx="124">
                  <c:v>-6.2927442454054372</c:v>
                </c:pt>
                <c:pt idx="125">
                  <c:v>-6.2927442454054372</c:v>
                </c:pt>
                <c:pt idx="126">
                  <c:v>-6.2927442454054372</c:v>
                </c:pt>
                <c:pt idx="127">
                  <c:v>-6.2927442454054372</c:v>
                </c:pt>
                <c:pt idx="128">
                  <c:v>-6.2927442454054372</c:v>
                </c:pt>
                <c:pt idx="129">
                  <c:v>-6.2927442454054372</c:v>
                </c:pt>
                <c:pt idx="130">
                  <c:v>-6.2927442454054372</c:v>
                </c:pt>
                <c:pt idx="131">
                  <c:v>-6.2927442454054372</c:v>
                </c:pt>
                <c:pt idx="132">
                  <c:v>-6.2927442454054372</c:v>
                </c:pt>
                <c:pt idx="133">
                  <c:v>-6.2927442454054372</c:v>
                </c:pt>
                <c:pt idx="134">
                  <c:v>-6.2927442454054372</c:v>
                </c:pt>
                <c:pt idx="135">
                  <c:v>-6.2927442454054372</c:v>
                </c:pt>
                <c:pt idx="136">
                  <c:v>-6.2927442454054372</c:v>
                </c:pt>
                <c:pt idx="137">
                  <c:v>-6.2927442454054372</c:v>
                </c:pt>
                <c:pt idx="138">
                  <c:v>-6.2927442454054372</c:v>
                </c:pt>
                <c:pt idx="139">
                  <c:v>-6.2927442454054372</c:v>
                </c:pt>
                <c:pt idx="140">
                  <c:v>-6.2927442454054372</c:v>
                </c:pt>
                <c:pt idx="141">
                  <c:v>-6.2927442454054372</c:v>
                </c:pt>
                <c:pt idx="142">
                  <c:v>-6.2927442454054372</c:v>
                </c:pt>
                <c:pt idx="143">
                  <c:v>-6.2927442454054372</c:v>
                </c:pt>
                <c:pt idx="144">
                  <c:v>-6.2927442454054372</c:v>
                </c:pt>
                <c:pt idx="145">
                  <c:v>-6.2927442454054372</c:v>
                </c:pt>
                <c:pt idx="146">
                  <c:v>-6.2927442454054372</c:v>
                </c:pt>
                <c:pt idx="147">
                  <c:v>-6.2927442454054372</c:v>
                </c:pt>
                <c:pt idx="148">
                  <c:v>-6.2927442454054372</c:v>
                </c:pt>
                <c:pt idx="149">
                  <c:v>-6.2927442454054372</c:v>
                </c:pt>
                <c:pt idx="150">
                  <c:v>-6.2927442454054372</c:v>
                </c:pt>
                <c:pt idx="151">
                  <c:v>-6.2927442454054372</c:v>
                </c:pt>
                <c:pt idx="152">
                  <c:v>-6.2927442454054372</c:v>
                </c:pt>
                <c:pt idx="153">
                  <c:v>-6.2927442454054372</c:v>
                </c:pt>
                <c:pt idx="154">
                  <c:v>-6.2927442454054372</c:v>
                </c:pt>
                <c:pt idx="155">
                  <c:v>-6.2927442454054372</c:v>
                </c:pt>
                <c:pt idx="156">
                  <c:v>-6.2927442454054372</c:v>
                </c:pt>
                <c:pt idx="157">
                  <c:v>-6.2927442454054372</c:v>
                </c:pt>
                <c:pt idx="158">
                  <c:v>-6.2927442454054372</c:v>
                </c:pt>
                <c:pt idx="159">
                  <c:v>-6.2927442454054372</c:v>
                </c:pt>
                <c:pt idx="160">
                  <c:v>-6.2927442454054372</c:v>
                </c:pt>
                <c:pt idx="161">
                  <c:v>-6.2927442454054372</c:v>
                </c:pt>
                <c:pt idx="162">
                  <c:v>-6.2927442454054372</c:v>
                </c:pt>
                <c:pt idx="163">
                  <c:v>-6.2927442454054372</c:v>
                </c:pt>
                <c:pt idx="164">
                  <c:v>-6.2927442454054372</c:v>
                </c:pt>
                <c:pt idx="165">
                  <c:v>-6.2927442454054372</c:v>
                </c:pt>
                <c:pt idx="166">
                  <c:v>-6.2927442454054372</c:v>
                </c:pt>
                <c:pt idx="167">
                  <c:v>-6.2927442454054372</c:v>
                </c:pt>
                <c:pt idx="168">
                  <c:v>-6.2927442454054372</c:v>
                </c:pt>
                <c:pt idx="169">
                  <c:v>-6.2927442454054372</c:v>
                </c:pt>
                <c:pt idx="170">
                  <c:v>-6.2927442454054372</c:v>
                </c:pt>
                <c:pt idx="171">
                  <c:v>-6.2927442454054372</c:v>
                </c:pt>
                <c:pt idx="172">
                  <c:v>-6.2927442454054372</c:v>
                </c:pt>
                <c:pt idx="173">
                  <c:v>-6.2927442454054372</c:v>
                </c:pt>
                <c:pt idx="174">
                  <c:v>-6.2927442454054372</c:v>
                </c:pt>
                <c:pt idx="175">
                  <c:v>-6.2927442454054372</c:v>
                </c:pt>
                <c:pt idx="176">
                  <c:v>-6.2927442454054372</c:v>
                </c:pt>
                <c:pt idx="177">
                  <c:v>-6.2927442454054372</c:v>
                </c:pt>
                <c:pt idx="178">
                  <c:v>-6.2927442454054372</c:v>
                </c:pt>
                <c:pt idx="179">
                  <c:v>-6.2927442454054372</c:v>
                </c:pt>
                <c:pt idx="180">
                  <c:v>-6.2927442454054372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53</c:v>
                </c:pt>
                <c:pt idx="1">
                  <c:v>60</c:v>
                </c:pt>
                <c:pt idx="2">
                  <c:v>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  <c:pt idx="170">
                  <c:v>29</c:v>
                </c:pt>
                <c:pt idx="171">
                  <c:v>22</c:v>
                </c:pt>
                <c:pt idx="172">
                  <c:v>6.6</c:v>
                </c:pt>
                <c:pt idx="173">
                  <c:v>17</c:v>
                </c:pt>
                <c:pt idx="174">
                  <c:v>42</c:v>
                </c:pt>
                <c:pt idx="175">
                  <c:v>40</c:v>
                </c:pt>
                <c:pt idx="176">
                  <c:v>9.6999999999999993</c:v>
                </c:pt>
                <c:pt idx="177">
                  <c:v>74</c:v>
                </c:pt>
                <c:pt idx="178">
                  <c:v>60</c:v>
                </c:pt>
                <c:pt idx="179">
                  <c:v>54</c:v>
                </c:pt>
                <c:pt idx="18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33.105027932960894</c:v>
                </c:pt>
                <c:pt idx="1">
                  <c:v>33.105027932960894</c:v>
                </c:pt>
                <c:pt idx="2">
                  <c:v>33.105027932960894</c:v>
                </c:pt>
                <c:pt idx="3">
                  <c:v>33.105027932960894</c:v>
                </c:pt>
                <c:pt idx="4">
                  <c:v>33.105027932960894</c:v>
                </c:pt>
                <c:pt idx="5">
                  <c:v>33.105027932960894</c:v>
                </c:pt>
                <c:pt idx="6">
                  <c:v>33.105027932960894</c:v>
                </c:pt>
                <c:pt idx="7">
                  <c:v>33.105027932960894</c:v>
                </c:pt>
                <c:pt idx="8">
                  <c:v>33.105027932960894</c:v>
                </c:pt>
                <c:pt idx="9">
                  <c:v>33.105027932960894</c:v>
                </c:pt>
                <c:pt idx="10">
                  <c:v>33.105027932960894</c:v>
                </c:pt>
                <c:pt idx="11">
                  <c:v>33.105027932960894</c:v>
                </c:pt>
                <c:pt idx="12">
                  <c:v>33.105027932960894</c:v>
                </c:pt>
                <c:pt idx="13">
                  <c:v>33.105027932960894</c:v>
                </c:pt>
                <c:pt idx="14">
                  <c:v>33.105027932960894</c:v>
                </c:pt>
                <c:pt idx="15">
                  <c:v>33.105027932960894</c:v>
                </c:pt>
                <c:pt idx="16">
                  <c:v>33.105027932960894</c:v>
                </c:pt>
                <c:pt idx="17">
                  <c:v>33.105027932960894</c:v>
                </c:pt>
                <c:pt idx="18">
                  <c:v>33.105027932960894</c:v>
                </c:pt>
                <c:pt idx="19">
                  <c:v>33.105027932960894</c:v>
                </c:pt>
                <c:pt idx="20">
                  <c:v>33.105027932960894</c:v>
                </c:pt>
                <c:pt idx="21">
                  <c:v>33.105027932960894</c:v>
                </c:pt>
                <c:pt idx="22">
                  <c:v>33.105027932960894</c:v>
                </c:pt>
                <c:pt idx="23">
                  <c:v>33.105027932960894</c:v>
                </c:pt>
                <c:pt idx="24">
                  <c:v>33.105027932960894</c:v>
                </c:pt>
                <c:pt idx="25">
                  <c:v>33.105027932960894</c:v>
                </c:pt>
                <c:pt idx="26">
                  <c:v>33.105027932960894</c:v>
                </c:pt>
                <c:pt idx="27">
                  <c:v>33.105027932960894</c:v>
                </c:pt>
                <c:pt idx="28">
                  <c:v>33.105027932960894</c:v>
                </c:pt>
                <c:pt idx="29">
                  <c:v>33.105027932960894</c:v>
                </c:pt>
                <c:pt idx="30">
                  <c:v>33.105027932960894</c:v>
                </c:pt>
                <c:pt idx="31">
                  <c:v>33.105027932960894</c:v>
                </c:pt>
                <c:pt idx="32">
                  <c:v>33.105027932960894</c:v>
                </c:pt>
                <c:pt idx="33">
                  <c:v>33.105027932960894</c:v>
                </c:pt>
                <c:pt idx="34">
                  <c:v>33.105027932960894</c:v>
                </c:pt>
                <c:pt idx="35">
                  <c:v>33.105027932960894</c:v>
                </c:pt>
                <c:pt idx="36">
                  <c:v>33.105027932960894</c:v>
                </c:pt>
                <c:pt idx="37">
                  <c:v>33.105027932960894</c:v>
                </c:pt>
                <c:pt idx="38">
                  <c:v>33.105027932960894</c:v>
                </c:pt>
                <c:pt idx="39">
                  <c:v>33.105027932960894</c:v>
                </c:pt>
                <c:pt idx="40">
                  <c:v>33.105027932960894</c:v>
                </c:pt>
                <c:pt idx="41">
                  <c:v>33.105027932960894</c:v>
                </c:pt>
                <c:pt idx="42">
                  <c:v>33.105027932960894</c:v>
                </c:pt>
                <c:pt idx="43">
                  <c:v>33.105027932960894</c:v>
                </c:pt>
                <c:pt idx="44">
                  <c:v>33.105027932960894</c:v>
                </c:pt>
                <c:pt idx="45">
                  <c:v>33.105027932960894</c:v>
                </c:pt>
                <c:pt idx="46">
                  <c:v>33.105027932960894</c:v>
                </c:pt>
                <c:pt idx="47">
                  <c:v>33.105027932960894</c:v>
                </c:pt>
                <c:pt idx="48">
                  <c:v>33.105027932960894</c:v>
                </c:pt>
                <c:pt idx="49">
                  <c:v>33.105027932960894</c:v>
                </c:pt>
                <c:pt idx="50">
                  <c:v>33.105027932960894</c:v>
                </c:pt>
                <c:pt idx="51">
                  <c:v>33.105027932960894</c:v>
                </c:pt>
                <c:pt idx="52">
                  <c:v>33.105027932960894</c:v>
                </c:pt>
                <c:pt idx="53">
                  <c:v>33.105027932960894</c:v>
                </c:pt>
                <c:pt idx="54">
                  <c:v>33.105027932960894</c:v>
                </c:pt>
                <c:pt idx="55">
                  <c:v>33.105027932960894</c:v>
                </c:pt>
                <c:pt idx="56">
                  <c:v>33.105027932960894</c:v>
                </c:pt>
                <c:pt idx="57">
                  <c:v>33.105027932960894</c:v>
                </c:pt>
                <c:pt idx="58">
                  <c:v>33.105027932960894</c:v>
                </c:pt>
                <c:pt idx="59">
                  <c:v>33.105027932960894</c:v>
                </c:pt>
                <c:pt idx="60">
                  <c:v>33.105027932960894</c:v>
                </c:pt>
                <c:pt idx="61">
                  <c:v>33.105027932960894</c:v>
                </c:pt>
                <c:pt idx="62">
                  <c:v>33.105027932960894</c:v>
                </c:pt>
                <c:pt idx="63">
                  <c:v>33.105027932960894</c:v>
                </c:pt>
                <c:pt idx="64">
                  <c:v>33.105027932960894</c:v>
                </c:pt>
                <c:pt idx="65">
                  <c:v>33.105027932960894</c:v>
                </c:pt>
                <c:pt idx="66">
                  <c:v>33.105027932960894</c:v>
                </c:pt>
                <c:pt idx="67">
                  <c:v>33.105027932960894</c:v>
                </c:pt>
                <c:pt idx="68">
                  <c:v>33.105027932960894</c:v>
                </c:pt>
                <c:pt idx="69">
                  <c:v>33.105027932960894</c:v>
                </c:pt>
                <c:pt idx="70">
                  <c:v>33.105027932960894</c:v>
                </c:pt>
                <c:pt idx="71">
                  <c:v>33.105027932960894</c:v>
                </c:pt>
                <c:pt idx="72">
                  <c:v>33.105027932960894</c:v>
                </c:pt>
                <c:pt idx="73">
                  <c:v>33.105027932960894</c:v>
                </c:pt>
                <c:pt idx="74">
                  <c:v>33.105027932960894</c:v>
                </c:pt>
                <c:pt idx="75">
                  <c:v>33.105027932960894</c:v>
                </c:pt>
                <c:pt idx="76">
                  <c:v>33.105027932960894</c:v>
                </c:pt>
                <c:pt idx="77">
                  <c:v>33.105027932960894</c:v>
                </c:pt>
                <c:pt idx="78">
                  <c:v>33.105027932960894</c:v>
                </c:pt>
                <c:pt idx="79">
                  <c:v>33.105027932960894</c:v>
                </c:pt>
                <c:pt idx="80">
                  <c:v>33.105027932960894</c:v>
                </c:pt>
                <c:pt idx="81">
                  <c:v>33.105027932960894</c:v>
                </c:pt>
                <c:pt idx="82">
                  <c:v>33.105027932960894</c:v>
                </c:pt>
                <c:pt idx="83">
                  <c:v>33.105027932960894</c:v>
                </c:pt>
                <c:pt idx="84">
                  <c:v>33.105027932960894</c:v>
                </c:pt>
                <c:pt idx="85">
                  <c:v>33.105027932960894</c:v>
                </c:pt>
                <c:pt idx="86">
                  <c:v>33.105027932960894</c:v>
                </c:pt>
                <c:pt idx="87">
                  <c:v>33.105027932960894</c:v>
                </c:pt>
                <c:pt idx="88">
                  <c:v>33.105027932960894</c:v>
                </c:pt>
                <c:pt idx="89">
                  <c:v>33.105027932960894</c:v>
                </c:pt>
                <c:pt idx="90">
                  <c:v>33.105027932960894</c:v>
                </c:pt>
                <c:pt idx="91">
                  <c:v>33.105027932960894</c:v>
                </c:pt>
                <c:pt idx="92">
                  <c:v>33.105027932960894</c:v>
                </c:pt>
                <c:pt idx="93">
                  <c:v>33.105027932960894</c:v>
                </c:pt>
                <c:pt idx="94">
                  <c:v>33.105027932960894</c:v>
                </c:pt>
                <c:pt idx="95">
                  <c:v>33.105027932960894</c:v>
                </c:pt>
                <c:pt idx="96">
                  <c:v>33.105027932960894</c:v>
                </c:pt>
                <c:pt idx="97">
                  <c:v>33.105027932960894</c:v>
                </c:pt>
                <c:pt idx="98">
                  <c:v>33.105027932960894</c:v>
                </c:pt>
                <c:pt idx="99">
                  <c:v>33.105027932960894</c:v>
                </c:pt>
                <c:pt idx="100">
                  <c:v>33.105027932960894</c:v>
                </c:pt>
                <c:pt idx="101">
                  <c:v>33.105027932960894</c:v>
                </c:pt>
                <c:pt idx="102">
                  <c:v>33.105027932960894</c:v>
                </c:pt>
                <c:pt idx="103">
                  <c:v>33.105027932960894</c:v>
                </c:pt>
                <c:pt idx="104">
                  <c:v>33.105027932960894</c:v>
                </c:pt>
                <c:pt idx="105">
                  <c:v>33.105027932960894</c:v>
                </c:pt>
                <c:pt idx="106">
                  <c:v>33.105027932960894</c:v>
                </c:pt>
                <c:pt idx="107">
                  <c:v>33.105027932960894</c:v>
                </c:pt>
                <c:pt idx="108">
                  <c:v>33.105027932960894</c:v>
                </c:pt>
                <c:pt idx="109">
                  <c:v>33.105027932960894</c:v>
                </c:pt>
                <c:pt idx="110">
                  <c:v>33.105027932960894</c:v>
                </c:pt>
                <c:pt idx="111">
                  <c:v>33.105027932960894</c:v>
                </c:pt>
                <c:pt idx="112">
                  <c:v>33.105027932960894</c:v>
                </c:pt>
                <c:pt idx="113">
                  <c:v>33.105027932960894</c:v>
                </c:pt>
                <c:pt idx="114">
                  <c:v>33.105027932960894</c:v>
                </c:pt>
                <c:pt idx="115">
                  <c:v>33.105027932960894</c:v>
                </c:pt>
                <c:pt idx="116">
                  <c:v>33.105027932960894</c:v>
                </c:pt>
                <c:pt idx="117">
                  <c:v>33.105027932960894</c:v>
                </c:pt>
                <c:pt idx="118">
                  <c:v>33.105027932960894</c:v>
                </c:pt>
                <c:pt idx="119">
                  <c:v>33.105027932960894</c:v>
                </c:pt>
                <c:pt idx="120">
                  <c:v>33.105027932960894</c:v>
                </c:pt>
                <c:pt idx="121">
                  <c:v>33.105027932960894</c:v>
                </c:pt>
                <c:pt idx="122">
                  <c:v>33.105027932960894</c:v>
                </c:pt>
                <c:pt idx="123">
                  <c:v>33.105027932960894</c:v>
                </c:pt>
                <c:pt idx="124">
                  <c:v>33.105027932960894</c:v>
                </c:pt>
                <c:pt idx="125">
                  <c:v>33.105027932960894</c:v>
                </c:pt>
                <c:pt idx="126">
                  <c:v>33.105027932960894</c:v>
                </c:pt>
                <c:pt idx="127">
                  <c:v>33.105027932960894</c:v>
                </c:pt>
                <c:pt idx="128">
                  <c:v>33.105027932960894</c:v>
                </c:pt>
                <c:pt idx="129">
                  <c:v>33.105027932960894</c:v>
                </c:pt>
                <c:pt idx="130">
                  <c:v>33.105027932960894</c:v>
                </c:pt>
                <c:pt idx="131">
                  <c:v>33.105027932960894</c:v>
                </c:pt>
                <c:pt idx="132">
                  <c:v>33.105027932960894</c:v>
                </c:pt>
                <c:pt idx="133">
                  <c:v>33.105027932960894</c:v>
                </c:pt>
                <c:pt idx="134">
                  <c:v>33.105027932960894</c:v>
                </c:pt>
                <c:pt idx="135">
                  <c:v>33.105027932960894</c:v>
                </c:pt>
                <c:pt idx="136">
                  <c:v>33.105027932960894</c:v>
                </c:pt>
                <c:pt idx="137">
                  <c:v>33.105027932960894</c:v>
                </c:pt>
                <c:pt idx="138">
                  <c:v>33.105027932960894</c:v>
                </c:pt>
                <c:pt idx="139">
                  <c:v>33.105027932960894</c:v>
                </c:pt>
                <c:pt idx="140">
                  <c:v>33.105027932960894</c:v>
                </c:pt>
                <c:pt idx="141">
                  <c:v>33.105027932960894</c:v>
                </c:pt>
                <c:pt idx="142">
                  <c:v>33.105027932960894</c:v>
                </c:pt>
                <c:pt idx="143">
                  <c:v>33.105027932960894</c:v>
                </c:pt>
                <c:pt idx="144">
                  <c:v>33.105027932960894</c:v>
                </c:pt>
                <c:pt idx="145">
                  <c:v>33.105027932960894</c:v>
                </c:pt>
                <c:pt idx="146">
                  <c:v>33.105027932960894</c:v>
                </c:pt>
                <c:pt idx="147">
                  <c:v>33.105027932960894</c:v>
                </c:pt>
                <c:pt idx="148">
                  <c:v>33.105027932960894</c:v>
                </c:pt>
                <c:pt idx="149">
                  <c:v>33.105027932960894</c:v>
                </c:pt>
                <c:pt idx="150">
                  <c:v>33.105027932960894</c:v>
                </c:pt>
                <c:pt idx="151">
                  <c:v>33.105027932960894</c:v>
                </c:pt>
                <c:pt idx="152">
                  <c:v>33.105027932960894</c:v>
                </c:pt>
                <c:pt idx="153">
                  <c:v>33.105027932960894</c:v>
                </c:pt>
                <c:pt idx="154">
                  <c:v>33.105027932960894</c:v>
                </c:pt>
                <c:pt idx="155">
                  <c:v>33.105027932960894</c:v>
                </c:pt>
                <c:pt idx="156">
                  <c:v>33.105027932960894</c:v>
                </c:pt>
                <c:pt idx="157">
                  <c:v>33.105027932960894</c:v>
                </c:pt>
                <c:pt idx="158">
                  <c:v>33.105027932960894</c:v>
                </c:pt>
                <c:pt idx="159">
                  <c:v>33.105027932960894</c:v>
                </c:pt>
                <c:pt idx="160">
                  <c:v>33.105027932960894</c:v>
                </c:pt>
                <c:pt idx="161">
                  <c:v>33.105027932960894</c:v>
                </c:pt>
                <c:pt idx="162">
                  <c:v>33.105027932960894</c:v>
                </c:pt>
                <c:pt idx="163">
                  <c:v>33.105027932960894</c:v>
                </c:pt>
                <c:pt idx="164">
                  <c:v>33.105027932960894</c:v>
                </c:pt>
                <c:pt idx="165">
                  <c:v>33.105027932960894</c:v>
                </c:pt>
                <c:pt idx="166">
                  <c:v>33.105027932960894</c:v>
                </c:pt>
                <c:pt idx="167">
                  <c:v>33.105027932960894</c:v>
                </c:pt>
                <c:pt idx="168">
                  <c:v>33.105027932960894</c:v>
                </c:pt>
                <c:pt idx="169">
                  <c:v>33.105027932960894</c:v>
                </c:pt>
                <c:pt idx="170">
                  <c:v>33.105027932960894</c:v>
                </c:pt>
                <c:pt idx="171">
                  <c:v>33.105027932960894</c:v>
                </c:pt>
                <c:pt idx="172">
                  <c:v>33.105027932960894</c:v>
                </c:pt>
                <c:pt idx="173">
                  <c:v>33.105027932960894</c:v>
                </c:pt>
                <c:pt idx="174">
                  <c:v>33.105027932960894</c:v>
                </c:pt>
                <c:pt idx="175">
                  <c:v>33.105027932960894</c:v>
                </c:pt>
                <c:pt idx="176">
                  <c:v>33.105027932960894</c:v>
                </c:pt>
                <c:pt idx="177">
                  <c:v>33.105027932960894</c:v>
                </c:pt>
                <c:pt idx="178">
                  <c:v>33.105027932960894</c:v>
                </c:pt>
                <c:pt idx="179">
                  <c:v>33.105027932960894</c:v>
                </c:pt>
                <c:pt idx="180">
                  <c:v>33.105027932960894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50.535961542150602</c:v>
                </c:pt>
                <c:pt idx="1">
                  <c:v>50.535961542150602</c:v>
                </c:pt>
                <c:pt idx="2">
                  <c:v>50.535961542150602</c:v>
                </c:pt>
                <c:pt idx="3">
                  <c:v>50.535961542150602</c:v>
                </c:pt>
                <c:pt idx="4">
                  <c:v>50.535961542150602</c:v>
                </c:pt>
                <c:pt idx="5">
                  <c:v>50.535961542150602</c:v>
                </c:pt>
                <c:pt idx="6">
                  <c:v>50.535961542150602</c:v>
                </c:pt>
                <c:pt idx="7">
                  <c:v>50.535961542150602</c:v>
                </c:pt>
                <c:pt idx="8">
                  <c:v>50.535961542150602</c:v>
                </c:pt>
                <c:pt idx="9">
                  <c:v>50.535961542150602</c:v>
                </c:pt>
                <c:pt idx="10">
                  <c:v>50.535961542150602</c:v>
                </c:pt>
                <c:pt idx="11">
                  <c:v>50.535961542150602</c:v>
                </c:pt>
                <c:pt idx="12">
                  <c:v>50.535961542150602</c:v>
                </c:pt>
                <c:pt idx="13">
                  <c:v>50.535961542150602</c:v>
                </c:pt>
                <c:pt idx="14">
                  <c:v>50.535961542150602</c:v>
                </c:pt>
                <c:pt idx="15">
                  <c:v>50.535961542150602</c:v>
                </c:pt>
                <c:pt idx="16">
                  <c:v>50.535961542150602</c:v>
                </c:pt>
                <c:pt idx="17">
                  <c:v>50.535961542150602</c:v>
                </c:pt>
                <c:pt idx="18">
                  <c:v>50.535961542150602</c:v>
                </c:pt>
                <c:pt idx="19">
                  <c:v>50.535961542150602</c:v>
                </c:pt>
                <c:pt idx="20">
                  <c:v>50.535961542150602</c:v>
                </c:pt>
                <c:pt idx="21">
                  <c:v>50.535961542150602</c:v>
                </c:pt>
                <c:pt idx="22">
                  <c:v>50.535961542150602</c:v>
                </c:pt>
                <c:pt idx="23">
                  <c:v>50.535961542150602</c:v>
                </c:pt>
                <c:pt idx="24">
                  <c:v>50.535961542150602</c:v>
                </c:pt>
                <c:pt idx="25">
                  <c:v>50.535961542150602</c:v>
                </c:pt>
                <c:pt idx="26">
                  <c:v>50.535961542150602</c:v>
                </c:pt>
                <c:pt idx="27">
                  <c:v>50.535961542150602</c:v>
                </c:pt>
                <c:pt idx="28">
                  <c:v>50.535961542150602</c:v>
                </c:pt>
                <c:pt idx="29">
                  <c:v>50.535961542150602</c:v>
                </c:pt>
                <c:pt idx="30">
                  <c:v>50.535961542150602</c:v>
                </c:pt>
                <c:pt idx="31">
                  <c:v>50.535961542150602</c:v>
                </c:pt>
                <c:pt idx="32">
                  <c:v>50.535961542150602</c:v>
                </c:pt>
                <c:pt idx="33">
                  <c:v>50.535961542150602</c:v>
                </c:pt>
                <c:pt idx="34">
                  <c:v>50.535961542150602</c:v>
                </c:pt>
                <c:pt idx="35">
                  <c:v>50.535961542150602</c:v>
                </c:pt>
                <c:pt idx="36">
                  <c:v>50.535961542150602</c:v>
                </c:pt>
                <c:pt idx="37">
                  <c:v>50.535961542150602</c:v>
                </c:pt>
                <c:pt idx="38">
                  <c:v>50.535961542150602</c:v>
                </c:pt>
                <c:pt idx="39">
                  <c:v>50.535961542150602</c:v>
                </c:pt>
                <c:pt idx="40">
                  <c:v>50.535961542150602</c:v>
                </c:pt>
                <c:pt idx="41">
                  <c:v>50.535961542150602</c:v>
                </c:pt>
                <c:pt idx="42">
                  <c:v>50.535961542150602</c:v>
                </c:pt>
                <c:pt idx="43">
                  <c:v>50.535961542150602</c:v>
                </c:pt>
                <c:pt idx="44">
                  <c:v>50.535961542150602</c:v>
                </c:pt>
                <c:pt idx="45">
                  <c:v>50.535961542150602</c:v>
                </c:pt>
                <c:pt idx="46">
                  <c:v>50.535961542150602</c:v>
                </c:pt>
                <c:pt idx="47">
                  <c:v>50.535961542150602</c:v>
                </c:pt>
                <c:pt idx="48">
                  <c:v>50.535961542150602</c:v>
                </c:pt>
                <c:pt idx="49">
                  <c:v>50.535961542150602</c:v>
                </c:pt>
                <c:pt idx="50">
                  <c:v>50.535961542150602</c:v>
                </c:pt>
                <c:pt idx="51">
                  <c:v>50.535961542150602</c:v>
                </c:pt>
                <c:pt idx="52">
                  <c:v>50.535961542150602</c:v>
                </c:pt>
                <c:pt idx="53">
                  <c:v>50.535961542150602</c:v>
                </c:pt>
                <c:pt idx="54">
                  <c:v>50.535961542150602</c:v>
                </c:pt>
                <c:pt idx="55">
                  <c:v>50.535961542150602</c:v>
                </c:pt>
                <c:pt idx="56">
                  <c:v>50.535961542150602</c:v>
                </c:pt>
                <c:pt idx="57">
                  <c:v>50.535961542150602</c:v>
                </c:pt>
                <c:pt idx="58">
                  <c:v>50.535961542150602</c:v>
                </c:pt>
                <c:pt idx="59">
                  <c:v>50.535961542150602</c:v>
                </c:pt>
                <c:pt idx="60">
                  <c:v>50.535961542150602</c:v>
                </c:pt>
                <c:pt idx="61">
                  <c:v>50.535961542150602</c:v>
                </c:pt>
                <c:pt idx="62">
                  <c:v>50.535961542150602</c:v>
                </c:pt>
                <c:pt idx="63">
                  <c:v>50.535961542150602</c:v>
                </c:pt>
                <c:pt idx="64">
                  <c:v>50.535961542150602</c:v>
                </c:pt>
                <c:pt idx="65">
                  <c:v>50.535961542150602</c:v>
                </c:pt>
                <c:pt idx="66">
                  <c:v>50.535961542150602</c:v>
                </c:pt>
                <c:pt idx="67">
                  <c:v>50.535961542150602</c:v>
                </c:pt>
                <c:pt idx="68">
                  <c:v>50.535961542150602</c:v>
                </c:pt>
                <c:pt idx="69">
                  <c:v>50.535961542150602</c:v>
                </c:pt>
                <c:pt idx="70">
                  <c:v>50.535961542150602</c:v>
                </c:pt>
                <c:pt idx="71">
                  <c:v>50.535961542150602</c:v>
                </c:pt>
                <c:pt idx="72">
                  <c:v>50.535961542150602</c:v>
                </c:pt>
                <c:pt idx="73">
                  <c:v>50.535961542150602</c:v>
                </c:pt>
                <c:pt idx="74">
                  <c:v>50.535961542150602</c:v>
                </c:pt>
                <c:pt idx="75">
                  <c:v>50.535961542150602</c:v>
                </c:pt>
                <c:pt idx="76">
                  <c:v>50.535961542150602</c:v>
                </c:pt>
                <c:pt idx="77">
                  <c:v>50.535961542150602</c:v>
                </c:pt>
                <c:pt idx="78">
                  <c:v>50.535961542150602</c:v>
                </c:pt>
                <c:pt idx="79">
                  <c:v>50.535961542150602</c:v>
                </c:pt>
                <c:pt idx="80">
                  <c:v>50.535961542150602</c:v>
                </c:pt>
                <c:pt idx="81">
                  <c:v>50.535961542150602</c:v>
                </c:pt>
                <c:pt idx="82">
                  <c:v>50.535961542150602</c:v>
                </c:pt>
                <c:pt idx="83">
                  <c:v>50.535961542150602</c:v>
                </c:pt>
                <c:pt idx="84">
                  <c:v>50.535961542150602</c:v>
                </c:pt>
                <c:pt idx="85">
                  <c:v>50.535961542150602</c:v>
                </c:pt>
                <c:pt idx="86">
                  <c:v>50.535961542150602</c:v>
                </c:pt>
                <c:pt idx="87">
                  <c:v>50.535961542150602</c:v>
                </c:pt>
                <c:pt idx="88">
                  <c:v>50.535961542150602</c:v>
                </c:pt>
                <c:pt idx="89">
                  <c:v>50.535961542150602</c:v>
                </c:pt>
                <c:pt idx="90">
                  <c:v>50.535961542150602</c:v>
                </c:pt>
                <c:pt idx="91">
                  <c:v>50.535961542150602</c:v>
                </c:pt>
                <c:pt idx="92">
                  <c:v>50.535961542150602</c:v>
                </c:pt>
                <c:pt idx="93">
                  <c:v>50.535961542150602</c:v>
                </c:pt>
                <c:pt idx="94">
                  <c:v>50.535961542150602</c:v>
                </c:pt>
                <c:pt idx="95">
                  <c:v>50.535961542150602</c:v>
                </c:pt>
                <c:pt idx="96">
                  <c:v>50.535961542150602</c:v>
                </c:pt>
                <c:pt idx="97">
                  <c:v>50.535961542150602</c:v>
                </c:pt>
                <c:pt idx="98">
                  <c:v>50.535961542150602</c:v>
                </c:pt>
                <c:pt idx="99">
                  <c:v>50.535961542150602</c:v>
                </c:pt>
                <c:pt idx="100">
                  <c:v>50.535961542150602</c:v>
                </c:pt>
                <c:pt idx="101">
                  <c:v>50.535961542150602</c:v>
                </c:pt>
                <c:pt idx="102">
                  <c:v>50.535961542150602</c:v>
                </c:pt>
                <c:pt idx="103">
                  <c:v>50.535961542150602</c:v>
                </c:pt>
                <c:pt idx="104">
                  <c:v>50.535961542150602</c:v>
                </c:pt>
                <c:pt idx="105">
                  <c:v>50.535961542150602</c:v>
                </c:pt>
                <c:pt idx="106">
                  <c:v>50.535961542150602</c:v>
                </c:pt>
                <c:pt idx="107">
                  <c:v>50.535961542150602</c:v>
                </c:pt>
                <c:pt idx="108">
                  <c:v>50.535961542150602</c:v>
                </c:pt>
                <c:pt idx="109">
                  <c:v>50.535961542150602</c:v>
                </c:pt>
                <c:pt idx="110">
                  <c:v>50.535961542150602</c:v>
                </c:pt>
                <c:pt idx="111">
                  <c:v>50.535961542150602</c:v>
                </c:pt>
                <c:pt idx="112">
                  <c:v>50.535961542150602</c:v>
                </c:pt>
                <c:pt idx="113">
                  <c:v>50.535961542150602</c:v>
                </c:pt>
                <c:pt idx="114">
                  <c:v>50.535961542150602</c:v>
                </c:pt>
                <c:pt idx="115">
                  <c:v>50.535961542150602</c:v>
                </c:pt>
                <c:pt idx="116">
                  <c:v>50.535961542150602</c:v>
                </c:pt>
                <c:pt idx="117">
                  <c:v>50.535961542150602</c:v>
                </c:pt>
                <c:pt idx="118">
                  <c:v>50.535961542150602</c:v>
                </c:pt>
                <c:pt idx="119">
                  <c:v>50.535961542150602</c:v>
                </c:pt>
                <c:pt idx="120">
                  <c:v>50.535961542150602</c:v>
                </c:pt>
                <c:pt idx="121">
                  <c:v>50.535961542150602</c:v>
                </c:pt>
                <c:pt idx="122">
                  <c:v>50.535961542150602</c:v>
                </c:pt>
                <c:pt idx="123">
                  <c:v>50.535961542150602</c:v>
                </c:pt>
                <c:pt idx="124">
                  <c:v>50.535961542150602</c:v>
                </c:pt>
                <c:pt idx="125">
                  <c:v>50.535961542150602</c:v>
                </c:pt>
                <c:pt idx="126">
                  <c:v>50.535961542150602</c:v>
                </c:pt>
                <c:pt idx="127">
                  <c:v>50.535961542150602</c:v>
                </c:pt>
                <c:pt idx="128">
                  <c:v>50.535961542150602</c:v>
                </c:pt>
                <c:pt idx="129">
                  <c:v>50.535961542150602</c:v>
                </c:pt>
                <c:pt idx="130">
                  <c:v>50.535961542150602</c:v>
                </c:pt>
                <c:pt idx="131">
                  <c:v>50.535961542150602</c:v>
                </c:pt>
                <c:pt idx="132">
                  <c:v>50.535961542150602</c:v>
                </c:pt>
                <c:pt idx="133">
                  <c:v>50.535961542150602</c:v>
                </c:pt>
                <c:pt idx="134">
                  <c:v>50.535961542150602</c:v>
                </c:pt>
                <c:pt idx="135">
                  <c:v>50.535961542150602</c:v>
                </c:pt>
                <c:pt idx="136">
                  <c:v>50.535961542150602</c:v>
                </c:pt>
                <c:pt idx="137">
                  <c:v>50.535961542150602</c:v>
                </c:pt>
                <c:pt idx="138">
                  <c:v>50.535961542150602</c:v>
                </c:pt>
                <c:pt idx="139">
                  <c:v>50.535961542150602</c:v>
                </c:pt>
                <c:pt idx="140">
                  <c:v>50.535961542150602</c:v>
                </c:pt>
                <c:pt idx="141">
                  <c:v>50.535961542150602</c:v>
                </c:pt>
                <c:pt idx="142">
                  <c:v>50.535961542150602</c:v>
                </c:pt>
                <c:pt idx="143">
                  <c:v>50.535961542150602</c:v>
                </c:pt>
                <c:pt idx="144">
                  <c:v>50.535961542150602</c:v>
                </c:pt>
                <c:pt idx="145">
                  <c:v>50.535961542150602</c:v>
                </c:pt>
                <c:pt idx="146">
                  <c:v>50.535961542150602</c:v>
                </c:pt>
                <c:pt idx="147">
                  <c:v>50.535961542150602</c:v>
                </c:pt>
                <c:pt idx="148">
                  <c:v>50.535961542150602</c:v>
                </c:pt>
                <c:pt idx="149">
                  <c:v>50.535961542150602</c:v>
                </c:pt>
                <c:pt idx="150">
                  <c:v>50.535961542150602</c:v>
                </c:pt>
                <c:pt idx="151">
                  <c:v>50.535961542150602</c:v>
                </c:pt>
                <c:pt idx="152">
                  <c:v>50.535961542150602</c:v>
                </c:pt>
                <c:pt idx="153">
                  <c:v>50.535961542150602</c:v>
                </c:pt>
                <c:pt idx="154">
                  <c:v>50.535961542150602</c:v>
                </c:pt>
                <c:pt idx="155">
                  <c:v>50.535961542150602</c:v>
                </c:pt>
                <c:pt idx="156">
                  <c:v>50.535961542150602</c:v>
                </c:pt>
                <c:pt idx="157">
                  <c:v>50.535961542150602</c:v>
                </c:pt>
                <c:pt idx="158">
                  <c:v>50.535961542150602</c:v>
                </c:pt>
                <c:pt idx="159">
                  <c:v>50.535961542150602</c:v>
                </c:pt>
                <c:pt idx="160">
                  <c:v>50.535961542150602</c:v>
                </c:pt>
                <c:pt idx="161">
                  <c:v>50.535961542150602</c:v>
                </c:pt>
                <c:pt idx="162">
                  <c:v>50.535961542150602</c:v>
                </c:pt>
                <c:pt idx="163">
                  <c:v>50.535961542150602</c:v>
                </c:pt>
                <c:pt idx="164">
                  <c:v>50.535961542150602</c:v>
                </c:pt>
                <c:pt idx="165">
                  <c:v>50.535961542150602</c:v>
                </c:pt>
                <c:pt idx="166">
                  <c:v>50.535961542150602</c:v>
                </c:pt>
                <c:pt idx="167">
                  <c:v>50.535961542150602</c:v>
                </c:pt>
                <c:pt idx="168">
                  <c:v>50.535961542150602</c:v>
                </c:pt>
                <c:pt idx="169">
                  <c:v>50.535961542150602</c:v>
                </c:pt>
                <c:pt idx="170">
                  <c:v>50.535961542150602</c:v>
                </c:pt>
                <c:pt idx="171">
                  <c:v>50.535961542150602</c:v>
                </c:pt>
                <c:pt idx="172">
                  <c:v>50.535961542150602</c:v>
                </c:pt>
                <c:pt idx="173">
                  <c:v>50.535961542150602</c:v>
                </c:pt>
                <c:pt idx="174">
                  <c:v>50.535961542150602</c:v>
                </c:pt>
                <c:pt idx="175">
                  <c:v>50.535961542150602</c:v>
                </c:pt>
                <c:pt idx="176">
                  <c:v>50.535961542150602</c:v>
                </c:pt>
                <c:pt idx="177">
                  <c:v>50.535961542150602</c:v>
                </c:pt>
                <c:pt idx="178">
                  <c:v>50.535961542150602</c:v>
                </c:pt>
                <c:pt idx="179">
                  <c:v>50.535961542150602</c:v>
                </c:pt>
                <c:pt idx="180">
                  <c:v>50.535961542150602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15.67409432377119</c:v>
                </c:pt>
                <c:pt idx="1">
                  <c:v>15.67409432377119</c:v>
                </c:pt>
                <c:pt idx="2">
                  <c:v>15.67409432377119</c:v>
                </c:pt>
                <c:pt idx="3">
                  <c:v>15.67409432377119</c:v>
                </c:pt>
                <c:pt idx="4">
                  <c:v>15.67409432377119</c:v>
                </c:pt>
                <c:pt idx="5">
                  <c:v>15.67409432377119</c:v>
                </c:pt>
                <c:pt idx="6">
                  <c:v>15.67409432377119</c:v>
                </c:pt>
                <c:pt idx="7">
                  <c:v>15.67409432377119</c:v>
                </c:pt>
                <c:pt idx="8">
                  <c:v>15.67409432377119</c:v>
                </c:pt>
                <c:pt idx="9">
                  <c:v>15.67409432377119</c:v>
                </c:pt>
                <c:pt idx="10">
                  <c:v>15.67409432377119</c:v>
                </c:pt>
                <c:pt idx="11">
                  <c:v>15.67409432377119</c:v>
                </c:pt>
                <c:pt idx="12">
                  <c:v>15.67409432377119</c:v>
                </c:pt>
                <c:pt idx="13">
                  <c:v>15.67409432377119</c:v>
                </c:pt>
                <c:pt idx="14">
                  <c:v>15.67409432377119</c:v>
                </c:pt>
                <c:pt idx="15">
                  <c:v>15.67409432377119</c:v>
                </c:pt>
                <c:pt idx="16">
                  <c:v>15.67409432377119</c:v>
                </c:pt>
                <c:pt idx="17">
                  <c:v>15.67409432377119</c:v>
                </c:pt>
                <c:pt idx="18">
                  <c:v>15.67409432377119</c:v>
                </c:pt>
                <c:pt idx="19">
                  <c:v>15.67409432377119</c:v>
                </c:pt>
                <c:pt idx="20">
                  <c:v>15.67409432377119</c:v>
                </c:pt>
                <c:pt idx="21">
                  <c:v>15.67409432377119</c:v>
                </c:pt>
                <c:pt idx="22">
                  <c:v>15.67409432377119</c:v>
                </c:pt>
                <c:pt idx="23">
                  <c:v>15.67409432377119</c:v>
                </c:pt>
                <c:pt idx="24">
                  <c:v>15.67409432377119</c:v>
                </c:pt>
                <c:pt idx="25">
                  <c:v>15.67409432377119</c:v>
                </c:pt>
                <c:pt idx="26">
                  <c:v>15.67409432377119</c:v>
                </c:pt>
                <c:pt idx="27">
                  <c:v>15.67409432377119</c:v>
                </c:pt>
                <c:pt idx="28">
                  <c:v>15.67409432377119</c:v>
                </c:pt>
                <c:pt idx="29">
                  <c:v>15.67409432377119</c:v>
                </c:pt>
                <c:pt idx="30">
                  <c:v>15.67409432377119</c:v>
                </c:pt>
                <c:pt idx="31">
                  <c:v>15.67409432377119</c:v>
                </c:pt>
                <c:pt idx="32">
                  <c:v>15.67409432377119</c:v>
                </c:pt>
                <c:pt idx="33">
                  <c:v>15.67409432377119</c:v>
                </c:pt>
                <c:pt idx="34">
                  <c:v>15.67409432377119</c:v>
                </c:pt>
                <c:pt idx="35">
                  <c:v>15.67409432377119</c:v>
                </c:pt>
                <c:pt idx="36">
                  <c:v>15.67409432377119</c:v>
                </c:pt>
                <c:pt idx="37">
                  <c:v>15.67409432377119</c:v>
                </c:pt>
                <c:pt idx="38">
                  <c:v>15.67409432377119</c:v>
                </c:pt>
                <c:pt idx="39">
                  <c:v>15.67409432377119</c:v>
                </c:pt>
                <c:pt idx="40">
                  <c:v>15.67409432377119</c:v>
                </c:pt>
                <c:pt idx="41">
                  <c:v>15.67409432377119</c:v>
                </c:pt>
                <c:pt idx="42">
                  <c:v>15.67409432377119</c:v>
                </c:pt>
                <c:pt idx="43">
                  <c:v>15.67409432377119</c:v>
                </c:pt>
                <c:pt idx="44">
                  <c:v>15.67409432377119</c:v>
                </c:pt>
                <c:pt idx="45">
                  <c:v>15.67409432377119</c:v>
                </c:pt>
                <c:pt idx="46">
                  <c:v>15.67409432377119</c:v>
                </c:pt>
                <c:pt idx="47">
                  <c:v>15.67409432377119</c:v>
                </c:pt>
                <c:pt idx="48">
                  <c:v>15.67409432377119</c:v>
                </c:pt>
                <c:pt idx="49">
                  <c:v>15.67409432377119</c:v>
                </c:pt>
                <c:pt idx="50">
                  <c:v>15.67409432377119</c:v>
                </c:pt>
                <c:pt idx="51">
                  <c:v>15.67409432377119</c:v>
                </c:pt>
                <c:pt idx="52">
                  <c:v>15.67409432377119</c:v>
                </c:pt>
                <c:pt idx="53">
                  <c:v>15.67409432377119</c:v>
                </c:pt>
                <c:pt idx="54">
                  <c:v>15.67409432377119</c:v>
                </c:pt>
                <c:pt idx="55">
                  <c:v>15.67409432377119</c:v>
                </c:pt>
                <c:pt idx="56">
                  <c:v>15.67409432377119</c:v>
                </c:pt>
                <c:pt idx="57">
                  <c:v>15.67409432377119</c:v>
                </c:pt>
                <c:pt idx="58">
                  <c:v>15.67409432377119</c:v>
                </c:pt>
                <c:pt idx="59">
                  <c:v>15.67409432377119</c:v>
                </c:pt>
                <c:pt idx="60">
                  <c:v>15.67409432377119</c:v>
                </c:pt>
                <c:pt idx="61">
                  <c:v>15.67409432377119</c:v>
                </c:pt>
                <c:pt idx="62">
                  <c:v>15.67409432377119</c:v>
                </c:pt>
                <c:pt idx="63">
                  <c:v>15.67409432377119</c:v>
                </c:pt>
                <c:pt idx="64">
                  <c:v>15.67409432377119</c:v>
                </c:pt>
                <c:pt idx="65">
                  <c:v>15.67409432377119</c:v>
                </c:pt>
                <c:pt idx="66">
                  <c:v>15.67409432377119</c:v>
                </c:pt>
                <c:pt idx="67">
                  <c:v>15.67409432377119</c:v>
                </c:pt>
                <c:pt idx="68">
                  <c:v>15.67409432377119</c:v>
                </c:pt>
                <c:pt idx="69">
                  <c:v>15.67409432377119</c:v>
                </c:pt>
                <c:pt idx="70">
                  <c:v>15.67409432377119</c:v>
                </c:pt>
                <c:pt idx="71">
                  <c:v>15.67409432377119</c:v>
                </c:pt>
                <c:pt idx="72">
                  <c:v>15.67409432377119</c:v>
                </c:pt>
                <c:pt idx="73">
                  <c:v>15.67409432377119</c:v>
                </c:pt>
                <c:pt idx="74">
                  <c:v>15.67409432377119</c:v>
                </c:pt>
                <c:pt idx="75">
                  <c:v>15.67409432377119</c:v>
                </c:pt>
                <c:pt idx="76">
                  <c:v>15.67409432377119</c:v>
                </c:pt>
                <c:pt idx="77">
                  <c:v>15.67409432377119</c:v>
                </c:pt>
                <c:pt idx="78">
                  <c:v>15.67409432377119</c:v>
                </c:pt>
                <c:pt idx="79">
                  <c:v>15.67409432377119</c:v>
                </c:pt>
                <c:pt idx="80">
                  <c:v>15.67409432377119</c:v>
                </c:pt>
                <c:pt idx="81">
                  <c:v>15.67409432377119</c:v>
                </c:pt>
                <c:pt idx="82">
                  <c:v>15.67409432377119</c:v>
                </c:pt>
                <c:pt idx="83">
                  <c:v>15.67409432377119</c:v>
                </c:pt>
                <c:pt idx="84">
                  <c:v>15.67409432377119</c:v>
                </c:pt>
                <c:pt idx="85">
                  <c:v>15.67409432377119</c:v>
                </c:pt>
                <c:pt idx="86">
                  <c:v>15.67409432377119</c:v>
                </c:pt>
                <c:pt idx="87">
                  <c:v>15.67409432377119</c:v>
                </c:pt>
                <c:pt idx="88">
                  <c:v>15.67409432377119</c:v>
                </c:pt>
                <c:pt idx="89">
                  <c:v>15.67409432377119</c:v>
                </c:pt>
                <c:pt idx="90">
                  <c:v>15.67409432377119</c:v>
                </c:pt>
                <c:pt idx="91">
                  <c:v>15.67409432377119</c:v>
                </c:pt>
                <c:pt idx="92">
                  <c:v>15.67409432377119</c:v>
                </c:pt>
                <c:pt idx="93">
                  <c:v>15.67409432377119</c:v>
                </c:pt>
                <c:pt idx="94">
                  <c:v>15.67409432377119</c:v>
                </c:pt>
                <c:pt idx="95">
                  <c:v>15.67409432377119</c:v>
                </c:pt>
                <c:pt idx="96">
                  <c:v>15.67409432377119</c:v>
                </c:pt>
                <c:pt idx="97">
                  <c:v>15.67409432377119</c:v>
                </c:pt>
                <c:pt idx="98">
                  <c:v>15.67409432377119</c:v>
                </c:pt>
                <c:pt idx="99">
                  <c:v>15.67409432377119</c:v>
                </c:pt>
                <c:pt idx="100">
                  <c:v>15.67409432377119</c:v>
                </c:pt>
                <c:pt idx="101">
                  <c:v>15.67409432377119</c:v>
                </c:pt>
                <c:pt idx="102">
                  <c:v>15.67409432377119</c:v>
                </c:pt>
                <c:pt idx="103">
                  <c:v>15.67409432377119</c:v>
                </c:pt>
                <c:pt idx="104">
                  <c:v>15.67409432377119</c:v>
                </c:pt>
                <c:pt idx="105">
                  <c:v>15.67409432377119</c:v>
                </c:pt>
                <c:pt idx="106">
                  <c:v>15.67409432377119</c:v>
                </c:pt>
                <c:pt idx="107">
                  <c:v>15.67409432377119</c:v>
                </c:pt>
                <c:pt idx="108">
                  <c:v>15.67409432377119</c:v>
                </c:pt>
                <c:pt idx="109">
                  <c:v>15.67409432377119</c:v>
                </c:pt>
                <c:pt idx="110">
                  <c:v>15.67409432377119</c:v>
                </c:pt>
                <c:pt idx="111">
                  <c:v>15.67409432377119</c:v>
                </c:pt>
                <c:pt idx="112">
                  <c:v>15.67409432377119</c:v>
                </c:pt>
                <c:pt idx="113">
                  <c:v>15.67409432377119</c:v>
                </c:pt>
                <c:pt idx="114">
                  <c:v>15.67409432377119</c:v>
                </c:pt>
                <c:pt idx="115">
                  <c:v>15.67409432377119</c:v>
                </c:pt>
                <c:pt idx="116">
                  <c:v>15.67409432377119</c:v>
                </c:pt>
                <c:pt idx="117">
                  <c:v>15.67409432377119</c:v>
                </c:pt>
                <c:pt idx="118">
                  <c:v>15.67409432377119</c:v>
                </c:pt>
                <c:pt idx="119">
                  <c:v>15.67409432377119</c:v>
                </c:pt>
                <c:pt idx="120">
                  <c:v>15.67409432377119</c:v>
                </c:pt>
                <c:pt idx="121">
                  <c:v>15.67409432377119</c:v>
                </c:pt>
                <c:pt idx="122">
                  <c:v>15.67409432377119</c:v>
                </c:pt>
                <c:pt idx="123">
                  <c:v>15.67409432377119</c:v>
                </c:pt>
                <c:pt idx="124">
                  <c:v>15.67409432377119</c:v>
                </c:pt>
                <c:pt idx="125">
                  <c:v>15.67409432377119</c:v>
                </c:pt>
                <c:pt idx="126">
                  <c:v>15.67409432377119</c:v>
                </c:pt>
                <c:pt idx="127">
                  <c:v>15.67409432377119</c:v>
                </c:pt>
                <c:pt idx="128">
                  <c:v>15.67409432377119</c:v>
                </c:pt>
                <c:pt idx="129">
                  <c:v>15.67409432377119</c:v>
                </c:pt>
                <c:pt idx="130">
                  <c:v>15.67409432377119</c:v>
                </c:pt>
                <c:pt idx="131">
                  <c:v>15.67409432377119</c:v>
                </c:pt>
                <c:pt idx="132">
                  <c:v>15.67409432377119</c:v>
                </c:pt>
                <c:pt idx="133">
                  <c:v>15.67409432377119</c:v>
                </c:pt>
                <c:pt idx="134">
                  <c:v>15.67409432377119</c:v>
                </c:pt>
                <c:pt idx="135">
                  <c:v>15.67409432377119</c:v>
                </c:pt>
                <c:pt idx="136">
                  <c:v>15.67409432377119</c:v>
                </c:pt>
                <c:pt idx="137">
                  <c:v>15.67409432377119</c:v>
                </c:pt>
                <c:pt idx="138">
                  <c:v>15.67409432377119</c:v>
                </c:pt>
                <c:pt idx="139">
                  <c:v>15.67409432377119</c:v>
                </c:pt>
                <c:pt idx="140">
                  <c:v>15.67409432377119</c:v>
                </c:pt>
                <c:pt idx="141">
                  <c:v>15.67409432377119</c:v>
                </c:pt>
                <c:pt idx="142">
                  <c:v>15.67409432377119</c:v>
                </c:pt>
                <c:pt idx="143">
                  <c:v>15.67409432377119</c:v>
                </c:pt>
                <c:pt idx="144">
                  <c:v>15.67409432377119</c:v>
                </c:pt>
                <c:pt idx="145">
                  <c:v>15.67409432377119</c:v>
                </c:pt>
                <c:pt idx="146">
                  <c:v>15.67409432377119</c:v>
                </c:pt>
                <c:pt idx="147">
                  <c:v>15.67409432377119</c:v>
                </c:pt>
                <c:pt idx="148">
                  <c:v>15.67409432377119</c:v>
                </c:pt>
                <c:pt idx="149">
                  <c:v>15.67409432377119</c:v>
                </c:pt>
                <c:pt idx="150">
                  <c:v>15.67409432377119</c:v>
                </c:pt>
                <c:pt idx="151">
                  <c:v>15.67409432377119</c:v>
                </c:pt>
                <c:pt idx="152">
                  <c:v>15.67409432377119</c:v>
                </c:pt>
                <c:pt idx="153">
                  <c:v>15.67409432377119</c:v>
                </c:pt>
                <c:pt idx="154">
                  <c:v>15.67409432377119</c:v>
                </c:pt>
                <c:pt idx="155">
                  <c:v>15.67409432377119</c:v>
                </c:pt>
                <c:pt idx="156">
                  <c:v>15.67409432377119</c:v>
                </c:pt>
                <c:pt idx="157">
                  <c:v>15.67409432377119</c:v>
                </c:pt>
                <c:pt idx="158">
                  <c:v>15.67409432377119</c:v>
                </c:pt>
                <c:pt idx="159">
                  <c:v>15.67409432377119</c:v>
                </c:pt>
                <c:pt idx="160">
                  <c:v>15.67409432377119</c:v>
                </c:pt>
                <c:pt idx="161">
                  <c:v>15.67409432377119</c:v>
                </c:pt>
                <c:pt idx="162">
                  <c:v>15.67409432377119</c:v>
                </c:pt>
                <c:pt idx="163">
                  <c:v>15.67409432377119</c:v>
                </c:pt>
                <c:pt idx="164">
                  <c:v>15.67409432377119</c:v>
                </c:pt>
                <c:pt idx="165">
                  <c:v>15.67409432377119</c:v>
                </c:pt>
                <c:pt idx="166">
                  <c:v>15.67409432377119</c:v>
                </c:pt>
                <c:pt idx="167">
                  <c:v>15.67409432377119</c:v>
                </c:pt>
                <c:pt idx="168">
                  <c:v>15.67409432377119</c:v>
                </c:pt>
                <c:pt idx="169">
                  <c:v>15.67409432377119</c:v>
                </c:pt>
                <c:pt idx="170">
                  <c:v>15.67409432377119</c:v>
                </c:pt>
                <c:pt idx="171">
                  <c:v>15.67409432377119</c:v>
                </c:pt>
                <c:pt idx="172">
                  <c:v>15.67409432377119</c:v>
                </c:pt>
                <c:pt idx="173">
                  <c:v>15.67409432377119</c:v>
                </c:pt>
                <c:pt idx="174">
                  <c:v>15.67409432377119</c:v>
                </c:pt>
                <c:pt idx="175">
                  <c:v>15.67409432377119</c:v>
                </c:pt>
                <c:pt idx="176">
                  <c:v>15.67409432377119</c:v>
                </c:pt>
                <c:pt idx="177">
                  <c:v>15.67409432377119</c:v>
                </c:pt>
                <c:pt idx="178">
                  <c:v>15.67409432377119</c:v>
                </c:pt>
                <c:pt idx="179">
                  <c:v>15.67409432377119</c:v>
                </c:pt>
                <c:pt idx="180">
                  <c:v>15.67409432377119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9.4</c:v>
                </c:pt>
                <c:pt idx="15">
                  <c:v>9.5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11.78</c:v>
                </c:pt>
                <c:pt idx="15">
                  <c:v>11.41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hyperlink" Target="#Start!A1"/><Relationship Id="rId7" Type="http://schemas.openxmlformats.org/officeDocument/2006/relationships/image" Target="../media/image27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482600</xdr:colOff>
          <xdr:row>1</xdr:row>
          <xdr:rowOff>0</xdr:rowOff>
        </xdr:from>
        <xdr:to>
          <xdr:col>17</xdr:col>
          <xdr:colOff>317500</xdr:colOff>
          <xdr:row>16</xdr:row>
          <xdr:rowOff>76200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1168400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654050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42</xdr:row>
          <xdr:rowOff>44450</xdr:rowOff>
        </xdr:from>
        <xdr:to>
          <xdr:col>1</xdr:col>
          <xdr:colOff>1136650</xdr:colOff>
          <xdr:row>43</xdr:row>
          <xdr:rowOff>6350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635000</xdr:colOff>
          <xdr:row>76</xdr:row>
          <xdr:rowOff>38100</xdr:rowOff>
        </xdr:from>
        <xdr:to>
          <xdr:col>1</xdr:col>
          <xdr:colOff>1143000</xdr:colOff>
          <xdr:row>77</xdr:row>
          <xdr:rowOff>6350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44450</xdr:rowOff>
        </xdr:from>
        <xdr:to>
          <xdr:col>1</xdr:col>
          <xdr:colOff>1092200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110</xdr:row>
          <xdr:rowOff>25400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577850</xdr:colOff>
          <xdr:row>132</xdr:row>
          <xdr:rowOff>25400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692150</xdr:colOff>
          <xdr:row>144</xdr:row>
          <xdr:rowOff>38100</xdr:rowOff>
        </xdr:from>
        <xdr:to>
          <xdr:col>1</xdr:col>
          <xdr:colOff>1212850</xdr:colOff>
          <xdr:row>144</xdr:row>
          <xdr:rowOff>196850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166</xdr:row>
          <xdr:rowOff>6350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184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2125" y="1428750"/>
          <a:ext cx="4929505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</xdr:colOff>
          <xdr:row>12</xdr:row>
          <xdr:rowOff>368300</xdr:rowOff>
        </xdr:from>
        <xdr:to>
          <xdr:col>1</xdr:col>
          <xdr:colOff>4756150</xdr:colOff>
          <xdr:row>18</xdr:row>
          <xdr:rowOff>5060950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368300</xdr:rowOff>
        </xdr:from>
        <xdr:to>
          <xdr:col>1</xdr:col>
          <xdr:colOff>5092700</xdr:colOff>
          <xdr:row>38</xdr:row>
          <xdr:rowOff>4749800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4832350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139700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2</xdr:col>
          <xdr:colOff>139700</xdr:colOff>
          <xdr:row>69</xdr:row>
          <xdr:rowOff>184150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2</xdr:col>
          <xdr:colOff>177800</xdr:colOff>
          <xdr:row>79</xdr:row>
          <xdr:rowOff>273050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6350</xdr:colOff>
          <xdr:row>88</xdr:row>
          <xdr:rowOff>4235450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93</xdr:row>
          <xdr:rowOff>76200</xdr:rowOff>
        </xdr:from>
        <xdr:to>
          <xdr:col>2</xdr:col>
          <xdr:colOff>266700</xdr:colOff>
          <xdr:row>98</xdr:row>
          <xdr:rowOff>4959350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368300</xdr:rowOff>
        </xdr:from>
        <xdr:to>
          <xdr:col>1</xdr:col>
          <xdr:colOff>120650</xdr:colOff>
          <xdr:row>229</xdr:row>
          <xdr:rowOff>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2</xdr:col>
          <xdr:colOff>184150</xdr:colOff>
          <xdr:row>119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123</xdr:row>
          <xdr:rowOff>6350</xdr:rowOff>
        </xdr:from>
        <xdr:to>
          <xdr:col>2</xdr:col>
          <xdr:colOff>63500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2</xdr:col>
          <xdr:colOff>44450</xdr:colOff>
          <xdr:row>138</xdr:row>
          <xdr:rowOff>4826000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108</xdr:row>
          <xdr:rowOff>368300</xdr:rowOff>
        </xdr:from>
        <xdr:to>
          <xdr:col>2</xdr:col>
          <xdr:colOff>215900</xdr:colOff>
          <xdr:row>108</xdr:row>
          <xdr:rowOff>4489450</xdr:rowOff>
        </xdr:to>
        <xdr:sp macro="" textlink="">
          <xdr:nvSpPr>
            <xdr:cNvPr id="605198" name="Object 14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845821</xdr:colOff>
      <xdr:row>32</xdr:row>
      <xdr:rowOff>114301</xdr:rowOff>
    </xdr:from>
    <xdr:to>
      <xdr:col>3</xdr:col>
      <xdr:colOff>4105276</xdr:colOff>
      <xdr:row>38</xdr:row>
      <xdr:rowOff>4358640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152A32B5-6441-98A7-8F6D-69301663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733099" y="19130963"/>
          <a:ext cx="5524499" cy="4143375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38</xdr:row>
      <xdr:rowOff>3977641</xdr:rowOff>
    </xdr:from>
    <xdr:to>
      <xdr:col>3</xdr:col>
      <xdr:colOff>3392806</xdr:colOff>
      <xdr:row>38</xdr:row>
      <xdr:rowOff>4349116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41D92C83-BA65-4C04-85D3-947DACABCFDA}"/>
            </a:ext>
          </a:extLst>
        </xdr:cNvPr>
        <xdr:cNvSpPr txBox="1"/>
      </xdr:nvSpPr>
      <xdr:spPr>
        <a:xfrm>
          <a:off x="6454141" y="23583901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Bråån,</a:t>
          </a:r>
          <a:r>
            <a:rPr lang="sv-SE" sz="1200" b="1" baseline="0">
              <a:solidFill>
                <a:schemeClr val="bg1"/>
              </a:solidFill>
            </a:rPr>
            <a:t> 18/3-2025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845818</xdr:colOff>
      <xdr:row>43</xdr:row>
      <xdr:rowOff>106684</xdr:rowOff>
    </xdr:from>
    <xdr:to>
      <xdr:col>3</xdr:col>
      <xdr:colOff>4492169</xdr:colOff>
      <xdr:row>48</xdr:row>
      <xdr:rowOff>4648202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93904218-B133-1A10-00BA-E50EA6674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58" r="20153"/>
        <a:stretch/>
      </xdr:blipFill>
      <xdr:spPr>
        <a:xfrm rot="5400000">
          <a:off x="5968455" y="27087107"/>
          <a:ext cx="5440678" cy="4530271"/>
        </a:xfrm>
        <a:prstGeom prst="rect">
          <a:avLst/>
        </a:prstGeom>
      </xdr:spPr>
    </xdr:pic>
    <xdr:clientData/>
  </xdr:twoCellAnchor>
  <xdr:twoCellAnchor>
    <xdr:from>
      <xdr:col>2</xdr:col>
      <xdr:colOff>868678</xdr:colOff>
      <xdr:row>48</xdr:row>
      <xdr:rowOff>4305304</xdr:rowOff>
    </xdr:from>
    <xdr:to>
      <xdr:col>3</xdr:col>
      <xdr:colOff>3385183</xdr:colOff>
      <xdr:row>48</xdr:row>
      <xdr:rowOff>4676779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6F5B6F80-85E2-476D-9BEC-FEC208AD39A7}"/>
            </a:ext>
          </a:extLst>
        </xdr:cNvPr>
        <xdr:cNvSpPr txBox="1"/>
      </xdr:nvSpPr>
      <xdr:spPr>
        <a:xfrm>
          <a:off x="6446518" y="3172968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Högsmölla, 14/4 2025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90925" y="514350"/>
          <a:ext cx="5210175" cy="526415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311150</xdr:colOff>
          <xdr:row>0</xdr:row>
          <xdr:rowOff>425450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2950" y="95250"/>
          <a:ext cx="4581526" cy="1511300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2325" y="95250"/>
          <a:ext cx="4597401" cy="1511300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05700" y="492125"/>
          <a:ext cx="218757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86249" y="504824"/>
          <a:ext cx="3108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32" Type="http://schemas.openxmlformats.org/officeDocument/2006/relationships/image" Target="../media/image23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package" Target="../embeddings/Microsoft_Word_Document14.docx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/>
  </sheetViews>
  <sheetFormatPr defaultColWidth="9.08984375" defaultRowHeight="12.5"/>
  <cols>
    <col min="1" max="1" width="9.90625" style="341" customWidth="1"/>
    <col min="2" max="2" width="10.6328125" style="341" customWidth="1"/>
    <col min="3" max="3" width="20.6328125" style="341" customWidth="1"/>
    <col min="4" max="4" width="1.6328125" style="341" customWidth="1"/>
    <col min="5" max="5" width="20.6328125" style="341" customWidth="1"/>
    <col min="6" max="6" width="1.6328125" style="341" customWidth="1"/>
    <col min="7" max="7" width="20.6328125" style="341" hidden="1" customWidth="1"/>
    <col min="8" max="8" width="20.6328125" style="341" customWidth="1"/>
    <col min="9" max="9" width="10.6328125" style="341" customWidth="1"/>
    <col min="10" max="16384" width="9.089843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3"/>
      <c r="L2" s="754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7"/>
      <c r="L3" s="748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" customHeight="1">
      <c r="B5" s="344"/>
      <c r="C5" s="347"/>
      <c r="D5" s="344"/>
      <c r="E5" s="348"/>
      <c r="F5" s="349"/>
      <c r="G5" s="344"/>
      <c r="H5" s="344"/>
      <c r="I5" s="344"/>
      <c r="Q5" s="749"/>
    </row>
    <row r="6" spans="2:17" ht="23.4" customHeight="1">
      <c r="B6" s="350" t="s">
        <v>431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5"/>
      <c r="N7" s="755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50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8"/>
      <c r="L11" s="751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8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8"/>
      <c r="L13" s="752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8"/>
      <c r="L15" s="752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Z+kI4ODlk2EMT195Mv+LqvUZbr7oGIq7xaNGYv3XqhtWK5TaRvenwv8yItl+TwGBHo0QP0vBNpStY+Q7Spl09w==" saltValue="ognUgZXQ3Pt79jrNuYgxTw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482600</xdr:colOff>
                <xdr:row>1</xdr:row>
                <xdr:rowOff>0</xdr:rowOff>
              </from>
              <to>
                <xdr:col>17</xdr:col>
                <xdr:colOff>317500</xdr:colOff>
                <xdr:row>16</xdr:row>
                <xdr:rowOff>76200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08984375" customWidth="1"/>
    <col min="2" max="2" width="4.36328125" customWidth="1"/>
    <col min="3" max="3" width="12.08984375" customWidth="1"/>
    <col min="8" max="8" width="10.453125" customWidth="1"/>
    <col min="9" max="9" width="10.36328125" customWidth="1"/>
    <col min="10" max="10" width="1.54296875" customWidth="1"/>
    <col min="11" max="11" width="10.36328125" customWidth="1"/>
    <col min="12" max="12" width="1.08984375" customWidth="1"/>
    <col min="13" max="13" width="11" customWidth="1"/>
    <col min="14" max="14" width="7.54296875" customWidth="1"/>
    <col min="15" max="15" width="2.36328125" customWidth="1"/>
    <col min="16" max="16" width="5.36328125" customWidth="1"/>
    <col min="17" max="17" width="3.90625" customWidth="1"/>
    <col min="18" max="18" width="10.36328125" bestFit="1" customWidth="1"/>
    <col min="19" max="19" width="7.453125" style="101" customWidth="1"/>
    <col min="20" max="20" width="5.36328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49999999999999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45761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45761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10.332000000000001</v>
      </c>
      <c r="O9" s="237"/>
      <c r="P9" s="238">
        <f>Statistik!F$193</f>
        <v>89.907777777777781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13.79</v>
      </c>
      <c r="T9" s="300">
        <f>IFERROR(VLOOKUP(CONCATENATE($C$4,"1"),RS!$B$3:$T$182,7,FALSE),"")</f>
        <v>102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13.79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2.4071741934819304</v>
      </c>
      <c r="O10" s="237"/>
      <c r="P10" s="238">
        <f>Statistik!F$194</f>
        <v>9.9972088593903408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14.72</v>
      </c>
      <c r="T10" s="300">
        <f>IFERROR(VLOOKUP(CONCATENATE($C$4,"2"),RS!$B$3:$T$182,7,FALSE),"")</f>
        <v>103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14.72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14.8</v>
      </c>
      <c r="O11" s="237"/>
      <c r="P11" s="238">
        <f>Statistik!F$195</f>
        <v>119</v>
      </c>
      <c r="Q11" s="243"/>
      <c r="R11" s="299">
        <f>IFERROR(VLOOKUP(CONCATENATE($C$4,"3"),RS!$B$3:$T$182,4,FALSE),"")</f>
        <v>45734</v>
      </c>
      <c r="S11" s="558">
        <f>IFERROR(VLOOKUP(CONCATENATE($C$4,"3"),RS!$B$3:$T$182,6,FALSE),"")</f>
        <v>13.33</v>
      </c>
      <c r="T11" s="300">
        <f>IFERROR(VLOOKUP(CONCATENATE($C$4,"3"),RS!$B$3:$T$182,7,FALSE),"")</f>
        <v>91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45734</v>
      </c>
      <c r="AS11">
        <v>13.33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</v>
      </c>
      <c r="O12" s="237"/>
      <c r="P12" s="238">
        <f>Statistik!F$196</f>
        <v>56</v>
      </c>
      <c r="Q12" s="243"/>
      <c r="R12" s="299">
        <f>IFERROR(VLOOKUP(CONCATENATE($C$4,"4"),RS!$B$3:$T$182,4,FALSE),"")</f>
        <v>45761</v>
      </c>
      <c r="S12" s="558">
        <f>IFERROR(VLOOKUP(CONCATENATE($C$4,"4"),RS!$B$3:$T$182,6,FALSE),"")</f>
        <v>9.98</v>
      </c>
      <c r="T12" s="300">
        <f>IFERROR(VLOOKUP(CONCATENATE($C$4,"4"),RS!$B$3:$T$182,7,FALSE),"")</f>
        <v>92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45761</v>
      </c>
      <c r="AS12">
        <v>9.98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/>
      </c>
      <c r="S13" s="558" t="str">
        <f>IFERROR(VLOOKUP(CONCATENATE($C$4,"5"),RS!$B$3:$T$182,6,FALSE),"")</f>
        <v/>
      </c>
      <c r="T13" s="300" t="str">
        <f>IFERROR(VLOOKUP(CONCATENATE($C$4,"5"),RS!$B$3:$T$182,7,FALSE),"")</f>
        <v/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S13" t="s">
        <v>18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 t="str">
        <f>IFERROR(VLOOKUP(CONCATENATE($C$4,"6"),RS!$B$3:$T$182,4,FALSE),"")</f>
        <v/>
      </c>
      <c r="S14" s="558" t="str">
        <f>IFERROR(VLOOKUP(CONCATENATE($C$4,"6"),RS!$B$3:$T$182,6,FALSE),"")</f>
        <v/>
      </c>
      <c r="T14" s="300" t="str">
        <f>IFERROR(VLOOKUP(CONCATENATE($C$4,"6"),RS!$B$3:$T$182,7,FALSE),"")</f>
        <v/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S14" t="s">
        <v>18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9.98</v>
      </c>
      <c r="O15" s="246"/>
      <c r="P15" s="246">
        <f>VLOOKUP(TRIM(CONCATENATE($C$4,$R$4)),RS!$A$3:$S$182,8,FALSE)</f>
        <v>92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3577.2222222222222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2058.9043719685565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4100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4100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12000</v>
      </c>
      <c r="O29" s="238"/>
      <c r="P29" s="243"/>
      <c r="Q29" s="243"/>
      <c r="R29" s="299">
        <f>IFERROR(VLOOKUP(CONCATENATE($C$4,"3"),RS!$B$3:$T$182,4,FALSE),"")</f>
        <v>45734</v>
      </c>
      <c r="S29" s="560">
        <f>IFERROR(VLOOKUP(CONCATENATE($C$4,"3"),RS!$B$3:$T$182,16,FALSE),"")</f>
        <v>3100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45734</v>
      </c>
      <c r="AS29">
        <v>3100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1000</v>
      </c>
      <c r="O30" s="238"/>
      <c r="P30" s="243"/>
      <c r="Q30" s="243"/>
      <c r="R30" s="299">
        <f>IFERROR(VLOOKUP(CONCATENATE($C$4,"4"),RS!$B$3:$T$182,4,FALSE),"")</f>
        <v>45761</v>
      </c>
      <c r="S30" s="560">
        <f>IFERROR(VLOOKUP(CONCATENATE($C$4,"4"),RS!$B$3:$T$182,16,FALSE),"")</f>
        <v>2500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45761</v>
      </c>
      <c r="AS30">
        <v>2500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/>
      </c>
      <c r="S31" s="560" t="str">
        <f>IFERROR(VLOOKUP(CONCATENATE($C$4,"5"),RS!$B$3:$T$182,16,FALSE),"")</f>
        <v/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S31" t="s">
        <v>18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 t="str">
        <f>IFERROR(VLOOKUP(CONCATENATE($C$4,"6"),RS!$B$3:$T$182,4,FALSE),"")</f>
        <v/>
      </c>
      <c r="S32" s="560" t="str">
        <f>IFERROR(VLOOKUP(CONCATENATE($C$4,"6"),RS!$B$3:$T$182,16,FALSE),"")</f>
        <v/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S32" t="s">
        <v>18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2500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62.766666666666666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42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42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18.218444825055052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120</v>
      </c>
      <c r="O47" s="238"/>
      <c r="P47" s="243"/>
      <c r="Q47" s="243"/>
      <c r="R47" s="299">
        <f>IFERROR(VLOOKUP(CONCATENATE($C$4,"3"),RS!$B$3:$T$182,4,FALSE),"")</f>
        <v>45734</v>
      </c>
      <c r="S47" s="560">
        <f>IFERROR(VLOOKUP(CONCATENATE($C$4,"3"),RS!$B$3:$T$182,12,FALSE),"")</f>
        <v>6.1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45734</v>
      </c>
      <c r="AS47">
        <v>6.1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20</v>
      </c>
      <c r="O48" s="238"/>
      <c r="P48" s="243"/>
      <c r="Q48" s="243"/>
      <c r="R48" s="299">
        <f>IFERROR(VLOOKUP(CONCATENATE($C$4,"4"),RS!$B$3:$T$182,4,FALSE),"")</f>
        <v>45761</v>
      </c>
      <c r="S48" s="560">
        <f>IFERROR(VLOOKUP(CONCATENATE($C$4,"4"),RS!$B$3:$T$182,12,FALSE),"")</f>
        <v>14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45761</v>
      </c>
      <c r="AS48">
        <v>14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/>
      </c>
      <c r="S49" s="560" t="str">
        <f>IFERROR(VLOOKUP(CONCATENATE($C$4,"5"),RS!$B$3:$T$182,12,FALSE),"")</f>
        <v/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S49" t="s">
        <v>18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 t="str">
        <f>IFERROR(VLOOKUP(CONCATENATE($C$4,"6"),RS!$B$3:$T$182,4,FALSE),"")</f>
        <v/>
      </c>
      <c r="S50" s="560" t="str">
        <f>IFERROR(VLOOKUP(CONCATENATE($C$4,"6"),RS!$B$3:$T$182,12,FALSE),"")</f>
        <v/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S50" t="s">
        <v>18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>
        <f>VLOOKUP(TRIM(CONCATENATE($C$4,$R$4)),RS!$A$3:$S$182,13,FALSE)</f>
        <v>14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7.9374301675977676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0.14562954920501919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8.25</v>
      </c>
      <c r="O65" s="238"/>
      <c r="P65" s="243"/>
      <c r="Q65" s="243"/>
      <c r="R65" s="299">
        <f>IFERROR(VLOOKUP(CONCATENATE($C$4,"3"),RS!$B$3:$T$182,4,FALSE),"")</f>
        <v>45734</v>
      </c>
      <c r="S65" s="536">
        <f>IFERROR(VLOOKUP(CONCATENATE($C$4,"3"),RS!$B$3:$T$182,8,FALSE),"")</f>
        <v>8.1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45734</v>
      </c>
      <c r="AS65">
        <v>8.1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7.43</v>
      </c>
      <c r="O66" s="238"/>
      <c r="P66" s="243"/>
      <c r="Q66" s="243"/>
      <c r="R66" s="299">
        <f>IFERROR(VLOOKUP(CONCATENATE($C$4,"4"),RS!$B$3:$T$182,4,FALSE),"")</f>
        <v>45761</v>
      </c>
      <c r="S66" s="536">
        <f>IFERROR(VLOOKUP(CONCATENATE($C$4,"4"),RS!$B$3:$T$182,8,FALSE),"")</f>
        <v>8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45761</v>
      </c>
      <c r="AS66">
        <v>8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/>
      </c>
      <c r="S67" s="536" t="str">
        <f>IFERROR(VLOOKUP(CONCATENATE($C$4,"5"),RS!$B$3:$T$182,8,FALSE),"")</f>
        <v/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S67" t="s">
        <v>18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 t="str">
        <f>IFERROR(VLOOKUP(CONCATENATE($C$4,"6"),RS!$B$3:$T$182,4,FALSE),"")</f>
        <v/>
      </c>
      <c r="S68" s="536" t="str">
        <f>IFERROR(VLOOKUP(CONCATENATE($C$4,"6"),RS!$B$3:$T$182,8,FALSE),"")</f>
        <v/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S68" t="s">
        <v>18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8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3.3601117318435763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7.6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7.6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3.0250395092278834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4.9000000000000004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4.9000000000000004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19</v>
      </c>
      <c r="O83" s="238"/>
      <c r="P83" s="243"/>
      <c r="Q83" s="243"/>
      <c r="R83" s="299">
        <f>IFERROR(VLOOKUP(CONCATENATE($C$4,"3"),RS!$B$3:$T$182,4,FALSE),"")</f>
        <v>45734</v>
      </c>
      <c r="S83" s="536">
        <f>IFERROR(VLOOKUP(CONCATENATE($C$4,"3"),RS!$B$3:$T$182,9,FALSE),"")</f>
        <v>4.8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45734</v>
      </c>
      <c r="AS83">
        <v>4.8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0.42</v>
      </c>
      <c r="O84" s="238"/>
      <c r="P84" s="243"/>
      <c r="Q84" s="243"/>
      <c r="R84" s="299">
        <f>IFERROR(VLOOKUP(CONCATENATE($C$4,"4"),RS!$B$3:$T$182,4,FALSE),"")</f>
        <v>45761</v>
      </c>
      <c r="S84" s="536">
        <f>IFERROR(VLOOKUP(CONCATENATE($C$4,"4"),RS!$B$3:$T$182,9,FALSE),"")</f>
        <v>2.6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45761</v>
      </c>
      <c r="AS84">
        <v>2.6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/>
      </c>
      <c r="S85" s="536" t="str">
        <f>IFERROR(VLOOKUP(CONCATENATE($C$4,"5"),RS!$B$3:$T$182,9,FALSE),"")</f>
        <v/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S85" t="s">
        <v>18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 t="str">
        <f>IFERROR(VLOOKUP(CONCATENATE($C$4,"6"),RS!$B$3:$T$182,4,FALSE),"")</f>
        <v/>
      </c>
      <c r="S86" s="536" t="str">
        <f>IFERROR(VLOOKUP(CONCATENATE($C$4,"6"),RS!$B$3:$T$182,9,FALSE),"")</f>
        <v/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S86" t="s">
        <v>18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2.6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48.104347826086951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45.8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45.8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4.173245820261311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47.1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47.1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59.2</v>
      </c>
      <c r="O101" s="238"/>
      <c r="P101" s="243"/>
      <c r="Q101" s="243"/>
      <c r="R101" s="299">
        <f>IFERROR(VLOOKUP(CONCATENATE($C$4,"3"),RS!$B$3:$T$182,4,FALSE),"")</f>
        <v>45734</v>
      </c>
      <c r="S101" s="536">
        <f>IFERROR(VLOOKUP(CONCATENATE($C$4,"3"),RS!$B$3:$T$182,10,FALSE),"")</f>
        <v>50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45734</v>
      </c>
      <c r="AS101">
        <v>50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36.6</v>
      </c>
      <c r="O102" s="238"/>
      <c r="P102" s="243"/>
      <c r="Q102" s="243"/>
      <c r="R102" s="299">
        <f>IFERROR(VLOOKUP(CONCATENATE($C$4,"4"),RS!$B$3:$T$182,4,FALSE),"")</f>
        <v>45761</v>
      </c>
      <c r="S102" s="536">
        <f>IFERROR(VLOOKUP(CONCATENATE($C$4,"4"),RS!$B$3:$T$182,10,FALSE),"")</f>
        <v>57.6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45761</v>
      </c>
      <c r="AS102">
        <v>57.6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46</v>
      </c>
      <c r="O103" s="238"/>
      <c r="P103" s="243"/>
      <c r="Q103" s="243"/>
      <c r="R103" s="299" t="str">
        <f>IFERROR(VLOOKUP(CONCATENATE($C$4,"5"),RS!$B$3:$T$182,4,FALSE),"")</f>
        <v/>
      </c>
      <c r="S103" s="536" t="str">
        <f>IFERROR(VLOOKUP(CONCATENATE($C$4,"5"),RS!$B$3:$T$182,10,FALSE),"")</f>
        <v/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S103" t="s">
        <v>18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 t="str">
        <f>IFERROR(VLOOKUP(CONCATENATE($C$4,"6"),RS!$B$3:$T$182,4,FALSE),"")</f>
        <v/>
      </c>
      <c r="S104" s="536" t="str">
        <f>IFERROR(VLOOKUP(CONCATENATE($C$4,"6"),RS!$B$3:$T$182,10,FALSE),"")</f>
        <v/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S104" t="s">
        <v>18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57.6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 t="str">
        <f>Statistik!J$193</f>
        <v/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1.5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1.5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 t="str">
        <f>Statistik!J$194</f>
        <v/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1.1000000000000001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1.1000000000000001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 t="e">
        <f>Statistik!J$195</f>
        <v>#VALUE!</v>
      </c>
      <c r="O119" s="238"/>
      <c r="P119" s="243"/>
      <c r="Q119" s="243"/>
      <c r="R119" s="299">
        <f>IFERROR(VLOOKUP(CONCATENATE($C$4,"3"),RS!$B$3:$T$182,4,FALSE),"")</f>
        <v>45734</v>
      </c>
      <c r="S119" s="536">
        <f>IFERROR(VLOOKUP(CONCATENATE($C$4,"3"),RS!$B$3:$T$182,11,FALSE),"")</f>
        <v>2.4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45734</v>
      </c>
      <c r="AS119">
        <v>2.4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 t="e">
        <f>Statistik!J$196</f>
        <v>#VALUE!</v>
      </c>
      <c r="O120" s="238"/>
      <c r="P120" s="243"/>
      <c r="Q120" s="243"/>
      <c r="R120" s="299">
        <f>IFERROR(VLOOKUP(CONCATENATE($C$4,"4"),RS!$B$3:$T$182,4,FALSE),"")</f>
        <v>45761</v>
      </c>
      <c r="S120" s="536">
        <f>IFERROR(VLOOKUP(CONCATENATE($C$4,"4"),RS!$B$3:$T$182,11,FALSE),"")</f>
        <v>1.7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45761</v>
      </c>
      <c r="AS120">
        <v>1.7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/>
      </c>
      <c r="S121" s="536" t="str">
        <f>IFERROR(VLOOKUP(CONCATENATE($C$4,"5"),RS!$B$3:$T$182,11,FALSE),"")</f>
        <v/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S121" t="s">
        <v>18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 t="str">
        <f>IFERROR(VLOOKUP(CONCATENATE($C$4,"6"),RS!$B$3:$T$182,4,FALSE),"")</f>
        <v/>
      </c>
      <c r="S122" s="536" t="str">
        <f>IFERROR(VLOOKUP(CONCATENATE($C$4,"6"),RS!$B$3:$T$182,11,FALSE),"")</f>
        <v/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S122" t="s">
        <v>18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1.7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2941.6666666666665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4000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4000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2025.310928608716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3500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3500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12000</v>
      </c>
      <c r="O137" s="238"/>
      <c r="P137" s="243"/>
      <c r="Q137" s="243"/>
      <c r="R137" s="299">
        <f>IFERROR(VLOOKUP(CONCATENATE($C$4,"3"),RS!$B$3:$T$182,4,FALSE),"")</f>
        <v>45734</v>
      </c>
      <c r="S137" s="560">
        <f>IFERROR(VLOOKUP(CONCATENATE($C$4,"3"),RS!$B$3:$T$182,14,FALSE),"")</f>
        <v>2700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45734</v>
      </c>
      <c r="AS137">
        <v>2700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350</v>
      </c>
      <c r="O138" s="238"/>
      <c r="P138" s="243"/>
      <c r="Q138" s="243"/>
      <c r="R138" s="299">
        <f>IFERROR(VLOOKUP(CONCATENATE($C$4,"4"),RS!$B$3:$T$182,4,FALSE),"")</f>
        <v>45761</v>
      </c>
      <c r="S138" s="560">
        <f>IFERROR(VLOOKUP(CONCATENATE($C$4,"4"),RS!$B$3:$T$182,14,FALSE),"")</f>
        <v>1800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45761</v>
      </c>
      <c r="AS138">
        <v>1800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/>
      </c>
      <c r="S139" s="560" t="str">
        <f>IFERROR(VLOOKUP(CONCATENATE($C$4,"5"),RS!$B$3:$T$182,14,FALSE),"")</f>
        <v/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S139" t="s">
        <v>18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 t="str">
        <f>IFERROR(VLOOKUP(CONCATENATE($C$4,"6"),RS!$B$3:$T$182,4,FALSE),"")</f>
        <v/>
      </c>
      <c r="S140" s="560" t="str">
        <f>IFERROR(VLOOKUP(CONCATENATE($C$4,"6"),RS!$B$3:$T$182,14,FALSE),"")</f>
        <v/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S140" t="s">
        <v>18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1800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53.18888888888889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53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53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59.481633134294327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60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60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600</v>
      </c>
      <c r="O155" s="238"/>
      <c r="P155" s="243"/>
      <c r="Q155" s="243"/>
      <c r="R155" s="299">
        <f>IFERROR(VLOOKUP(CONCATENATE($C$4,"3"),RS!$B$3:$T$182,4,FALSE),"")</f>
        <v>45734</v>
      </c>
      <c r="S155" s="560" t="str">
        <f>IFERROR(VLOOKUP(CONCATENATE($C$4,"3"),RS!$B$3:$T$182,15,FALSE),"")</f>
        <v>&lt;10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45734</v>
      </c>
      <c r="AS155" t="s">
        <v>148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>
        <f>IFERROR(VLOOKUP(CONCATENATE($C$4,"4"),RS!$B$3:$T$182,4,FALSE),"")</f>
        <v>45761</v>
      </c>
      <c r="S156" s="560">
        <f>IFERROR(VLOOKUP(CONCATENATE($C$4,"4"),RS!$B$3:$T$182,15,FALSE),"")</f>
        <v>30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45761</v>
      </c>
      <c r="AS156">
        <v>30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/>
      </c>
      <c r="S157" s="560" t="str">
        <f>IFERROR(VLOOKUP(CONCATENATE($C$4,"5"),RS!$B$3:$T$182,15,FALSE),"")</f>
        <v/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S157" t="s">
        <v>18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 t="str">
        <f>IFERROR(VLOOKUP(CONCATENATE($C$4,"6"),RS!$B$3:$T$182,4,FALSE),"")</f>
        <v/>
      </c>
      <c r="S158" s="560" t="str">
        <f>IFERROR(VLOOKUP(CONCATENATE($C$4,"6"),RS!$B$3:$T$182,15,FALSE),"")</f>
        <v/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S158" t="s">
        <v>18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>
        <f>VLOOKUP(TRIM(CONCATENATE($C$4,$R$4)),RS!$A$3:$S$182,16,FALSE)</f>
        <v>30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33.105027932960894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42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42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17.430933609189704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83</v>
      </c>
      <c r="O173" s="238"/>
      <c r="P173" s="243"/>
      <c r="Q173" s="243"/>
      <c r="R173" s="299">
        <f>IFERROR(VLOOKUP(CONCATENATE($C$4,"3"),RS!$B$3:$T$182,4,FALSE),"")</f>
        <v>45734</v>
      </c>
      <c r="S173" s="560">
        <f>IFERROR(VLOOKUP(CONCATENATE($C$4,"3"),RS!$B$3:$T$182,12,FALSE),"")</f>
        <v>6.1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45734</v>
      </c>
      <c r="AS173">
        <v>6.1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2.8</v>
      </c>
      <c r="O174" s="238"/>
      <c r="P174" s="243"/>
      <c r="Q174" s="243"/>
      <c r="R174" s="299">
        <f>IFERROR(VLOOKUP(CONCATENATE($C$4,"4"),RS!$B$3:$T$182,4,FALSE),"")</f>
        <v>45761</v>
      </c>
      <c r="S174" s="560">
        <f>IFERROR(VLOOKUP(CONCATENATE($C$4,"4"),RS!$B$3:$T$182,12,FALSE),"")</f>
        <v>14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45761</v>
      </c>
      <c r="AS174">
        <v>14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179</v>
      </c>
      <c r="O175" s="238"/>
      <c r="P175" s="243"/>
      <c r="Q175" s="243"/>
      <c r="R175" s="299" t="str">
        <f>IFERROR(VLOOKUP(CONCATENATE($C$4,"5"),RS!$B$3:$T$182,4,FALSE),"")</f>
        <v/>
      </c>
      <c r="S175" s="560" t="str">
        <f>IFERROR(VLOOKUP(CONCATENATE($C$4,"5"),RS!$B$3:$T$182,12,FALSE),"")</f>
        <v/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S175" t="s">
        <v>18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 t="str">
        <f>IFERROR(VLOOKUP(CONCATENATE($C$4,"6"),RS!$B$3:$T$182,4,FALSE),"")</f>
        <v/>
      </c>
      <c r="S176" s="560" t="str">
        <f>IFERROR(VLOOKUP(CONCATENATE($C$4,"6"),RS!$B$3:$T$182,12,FALSE),"")</f>
        <v/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S176" t="s">
        <v>18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>
        <f>VLOOKUP(TRIM(CONCATENATE($C$4,$R$4)),RS!$A$3:$S$182,13,FALSE)</f>
        <v>14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inzHVD4B7FHxqeR08hXrwmqgbsQf3MGqALOY8R6k4Dq3EvD2NYuE1+3qqj0OSvstRRGFaTQMfy4oSRJPYBzuAg==" saltValue="2HOXKPckjFjS7U5hNupCKQ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90625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8.90625" customWidth="1"/>
    <col min="14" max="15" width="8.08984375" customWidth="1"/>
    <col min="16" max="16" width="24.08984375" customWidth="1"/>
    <col min="17" max="17" width="7.63281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418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418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418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418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418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418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418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419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418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419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418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419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418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419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418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419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418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419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418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419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418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419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418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419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420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418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419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418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421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419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418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419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422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423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7.08984375" style="78" customWidth="1"/>
    <col min="8" max="8" width="6" style="8" customWidth="1"/>
    <col min="9" max="9" width="5.08984375" style="78" customWidth="1"/>
    <col min="10" max="10" width="6" style="78" customWidth="1"/>
    <col min="11" max="11" width="6.36328125" style="6" customWidth="1"/>
    <col min="12" max="12" width="6" style="6" customWidth="1"/>
    <col min="13" max="13" width="7.54296875" style="6" customWidth="1"/>
    <col min="14" max="14" width="7" style="6" customWidth="1"/>
    <col min="15" max="15" width="4" style="6" customWidth="1"/>
    <col min="16" max="16" width="0.6328125" style="6" customWidth="1"/>
    <col min="17" max="17" width="30.90625" style="104" customWidth="1"/>
    <col min="18" max="16384" width="6.9062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2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1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2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2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2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2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2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2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2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2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2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2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434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3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>
        <v>45734</v>
      </c>
      <c r="D44" s="192">
        <v>13.33</v>
      </c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>
        <v>45734</v>
      </c>
      <c r="D45" s="192">
        <v>11.35</v>
      </c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>
        <v>45734</v>
      </c>
      <c r="D46" s="192">
        <v>11.48</v>
      </c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>
        <v>45728</v>
      </c>
      <c r="D47" s="192">
        <v>15.03</v>
      </c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>
        <v>45728</v>
      </c>
      <c r="D48" s="192">
        <v>12.93</v>
      </c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>
        <v>45728</v>
      </c>
      <c r="D49" s="192">
        <v>12.25</v>
      </c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>
        <v>45734</v>
      </c>
      <c r="D50" s="192">
        <v>16.53</v>
      </c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>
        <v>45734</v>
      </c>
      <c r="D51" s="192">
        <v>14.25</v>
      </c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>
        <v>45734</v>
      </c>
      <c r="D52" s="192">
        <v>13.88</v>
      </c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>
        <v>45728</v>
      </c>
      <c r="D53" s="192">
        <v>13.39</v>
      </c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>
        <v>45734</v>
      </c>
      <c r="D54" s="192">
        <v>17.86</v>
      </c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>
        <v>45734</v>
      </c>
      <c r="D55" s="192">
        <v>16.8</v>
      </c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>
        <v>45734</v>
      </c>
      <c r="D56" s="192">
        <v>16.05</v>
      </c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>
        <v>45734</v>
      </c>
      <c r="D57" s="192">
        <v>14.05</v>
      </c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>
        <v>45734</v>
      </c>
      <c r="D58" s="192">
        <v>15.4</v>
      </c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>
        <v>45734</v>
      </c>
      <c r="D59" s="192">
        <v>16.57</v>
      </c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>
        <v>45728</v>
      </c>
      <c r="D60" s="192">
        <v>12.3</v>
      </c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>
        <v>45734</v>
      </c>
      <c r="D61" s="192">
        <v>14.25</v>
      </c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>
        <v>45728</v>
      </c>
      <c r="D62" s="192">
        <v>14.6</v>
      </c>
      <c r="E62" s="192">
        <v>1.6</v>
      </c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>
        <v>45728</v>
      </c>
      <c r="D63" s="192">
        <v>14.55</v>
      </c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>
        <v>45761</v>
      </c>
      <c r="D66" s="192">
        <v>9.98</v>
      </c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>
        <v>45761</v>
      </c>
      <c r="D67" s="192">
        <v>8.5399999999999991</v>
      </c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>
        <v>45761</v>
      </c>
      <c r="D68" s="192">
        <v>11.89</v>
      </c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>
        <v>45761</v>
      </c>
      <c r="D69" s="192">
        <v>10.88</v>
      </c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>
        <v>45761</v>
      </c>
      <c r="D70" s="192">
        <v>10.5</v>
      </c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>
        <v>45761</v>
      </c>
      <c r="D71" s="192">
        <v>12.59</v>
      </c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>
        <v>45761</v>
      </c>
      <c r="D72" s="192">
        <v>12.15</v>
      </c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>
        <v>45761</v>
      </c>
      <c r="D73" s="192">
        <v>11.58</v>
      </c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>
        <v>45761</v>
      </c>
      <c r="D74" s="192">
        <v>11.78</v>
      </c>
      <c r="E74" s="192">
        <v>3.4</v>
      </c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>
        <v>45761</v>
      </c>
      <c r="D75" s="192">
        <v>11.41</v>
      </c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434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/>
      <c r="D78" s="192"/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/>
      <c r="D79" s="192"/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/>
      <c r="D80" s="192"/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/>
      <c r="D81" s="192"/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/>
      <c r="D82" s="192"/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/>
      <c r="D83" s="192"/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/>
      <c r="D84" s="192"/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/>
      <c r="D85" s="192"/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/>
      <c r="D86" s="192"/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/>
      <c r="D87" s="192"/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/>
      <c r="D88" s="192"/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/>
      <c r="D89" s="192"/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/>
      <c r="D90" s="192"/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/>
      <c r="D91" s="192"/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/>
      <c r="D92" s="192"/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/>
      <c r="D93" s="192"/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/>
      <c r="D94" s="192"/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/>
      <c r="D95" s="192"/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/>
      <c r="D96" s="192"/>
      <c r="E96" s="192"/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/>
      <c r="D97" s="192"/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/>
      <c r="D100" s="192"/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/>
      <c r="D101" s="192"/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/>
      <c r="D102" s="192"/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/>
      <c r="D103" s="192"/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/>
      <c r="D104" s="192"/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/>
      <c r="D105" s="192"/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/>
      <c r="D106" s="192"/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/>
      <c r="D107" s="192"/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4"/>
      <c r="E108" s="744"/>
      <c r="F108" s="745" t="s">
        <v>18</v>
      </c>
      <c r="G108" s="742"/>
      <c r="H108" s="192"/>
      <c r="I108" s="192"/>
      <c r="J108" s="195"/>
      <c r="K108" s="195"/>
      <c r="L108" s="195"/>
      <c r="M108" s="195"/>
      <c r="N108" s="195"/>
      <c r="O108" s="195"/>
      <c r="P108" s="195"/>
      <c r="Q108" s="742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4"/>
      <c r="E109" s="744"/>
      <c r="F109" s="745" t="s">
        <v>18</v>
      </c>
      <c r="G109" s="742"/>
      <c r="H109" s="192"/>
      <c r="I109" s="192"/>
      <c r="J109" s="195"/>
      <c r="K109" s="195"/>
      <c r="L109" s="195"/>
      <c r="M109" s="195"/>
      <c r="N109" s="195"/>
      <c r="O109" s="195"/>
      <c r="P109" s="195"/>
      <c r="Q109" s="742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407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6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uuqpxhE2hZRYqeTHVrLyjvZDbYIkDTwQDwABjjr5e/utiCbpo740HTlvro8bejotgHTkqbQmdaj6gVFm/VEEhQ==" saltValue="Q7UGO7q0U37bfJNUpiKSBA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1168400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654050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615950</xdr:colOff>
                    <xdr:row>42</xdr:row>
                    <xdr:rowOff>44450</xdr:rowOff>
                  </from>
                  <to>
                    <xdr:col>1</xdr:col>
                    <xdr:colOff>1136650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596900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635000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44450</xdr:rowOff>
                  </from>
                  <to>
                    <xdr:col>1</xdr:col>
                    <xdr:colOff>1092200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596900</xdr:colOff>
                    <xdr:row>110</xdr:row>
                    <xdr:rowOff>25400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577850</xdr:colOff>
                    <xdr:row>132</xdr:row>
                    <xdr:rowOff>25400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692150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615950</xdr:colOff>
                    <xdr:row>166</xdr:row>
                    <xdr:rowOff>6350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730250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730250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9"/>
  <sheetViews>
    <sheetView showGridLines="0" showRowColHeaders="0" zoomScaleNormal="100" workbookViewId="0">
      <pane ySplit="9" topLeftCell="A46" activePane="bottomLeft" state="frozen"/>
      <selection pane="bottomLeft"/>
    </sheetView>
  </sheetViews>
  <sheetFormatPr defaultRowHeight="13"/>
  <cols>
    <col min="1" max="1" width="7" style="57" customWidth="1"/>
    <col min="2" max="2" width="74.36328125" style="520" customWidth="1"/>
    <col min="3" max="3" width="12.90625" style="210" customWidth="1"/>
    <col min="4" max="4" width="65.90625" customWidth="1"/>
    <col min="5" max="5" width="5.089843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404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133</v>
      </c>
      <c r="C31" s="208">
        <v>45762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133</v>
      </c>
      <c r="C41" s="208">
        <v>45810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.5">
      <c r="B44" s="527"/>
      <c r="C44" s="209"/>
      <c r="D44" s="733"/>
      <c r="E44" s="57"/>
    </row>
    <row r="45" spans="2:5" ht="15.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133</v>
      </c>
      <c r="C51" s="208" t="s">
        <v>408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133</v>
      </c>
      <c r="C61" s="208" t="s">
        <v>409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133</v>
      </c>
      <c r="C71" s="208" t="s">
        <v>410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134</v>
      </c>
      <c r="C81" s="208" t="s">
        <v>411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133</v>
      </c>
      <c r="C91" s="208" t="s">
        <v>412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8.9" customHeight="1">
      <c r="A99" s="530"/>
      <c r="C99" s="209"/>
      <c r="D99" s="57"/>
      <c r="E99" s="57"/>
    </row>
    <row r="100" spans="1:5" ht="80.150000000000006" customHeight="1">
      <c r="B100" s="522"/>
      <c r="C100" s="209"/>
      <c r="D100" s="57"/>
      <c r="E100" s="57"/>
    </row>
    <row r="101" spans="1:5">
      <c r="B101" s="521" t="s">
        <v>133</v>
      </c>
      <c r="C101" s="208" t="s">
        <v>413</v>
      </c>
      <c r="D101" s="57"/>
      <c r="E101" s="57"/>
    </row>
    <row r="102" spans="1:5">
      <c r="B102" s="522" t="s">
        <v>302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.5">
      <c r="B104" s="527"/>
      <c r="C104" s="209"/>
      <c r="D104" s="57"/>
      <c r="E104" s="57"/>
    </row>
    <row r="105" spans="1:5" ht="15.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8.9" customHeight="1">
      <c r="B109" s="530"/>
      <c r="C109" s="209"/>
      <c r="D109" s="57"/>
      <c r="E109" s="57"/>
    </row>
    <row r="110" spans="1:5" ht="80.150000000000006" customHeight="1">
      <c r="B110" s="522"/>
      <c r="C110" s="209"/>
      <c r="D110" s="57"/>
      <c r="E110" s="57"/>
    </row>
    <row r="111" spans="1:5">
      <c r="B111" s="521" t="s">
        <v>135</v>
      </c>
      <c r="C111" s="208" t="s">
        <v>414</v>
      </c>
      <c r="D111" s="57"/>
      <c r="E111" s="57"/>
    </row>
    <row r="112" spans="1:5">
      <c r="B112" s="522" t="s">
        <v>302</v>
      </c>
      <c r="C112" s="205"/>
      <c r="D112" s="57"/>
      <c r="E112" s="57"/>
    </row>
    <row r="113" spans="2:17" ht="30" customHeight="1">
      <c r="B113" s="522"/>
      <c r="C113" s="209"/>
      <c r="D113" s="57"/>
      <c r="E113" s="57"/>
    </row>
    <row r="114" spans="2:17" ht="15.5">
      <c r="B114" s="527"/>
      <c r="C114" s="209"/>
      <c r="D114" s="57"/>
      <c r="E114" s="57"/>
    </row>
    <row r="115" spans="2:17" ht="15.5">
      <c r="B115" s="528"/>
      <c r="C115" s="209"/>
      <c r="D115" s="57"/>
      <c r="E115" s="737"/>
      <c r="H115" s="737"/>
      <c r="M115" s="737"/>
      <c r="Q115" s="737"/>
    </row>
    <row r="116" spans="2:17">
      <c r="B116" s="522"/>
      <c r="C116" s="209"/>
      <c r="D116" s="57"/>
      <c r="E116" s="57"/>
    </row>
    <row r="117" spans="2:17">
      <c r="B117" s="529"/>
      <c r="C117" s="209"/>
      <c r="D117" s="57"/>
      <c r="E117" s="57"/>
    </row>
    <row r="118" spans="2:17">
      <c r="B118" s="522"/>
      <c r="C118" s="209"/>
      <c r="D118" s="57"/>
      <c r="E118" s="57"/>
    </row>
    <row r="119" spans="2:17" ht="408.9" customHeight="1">
      <c r="B119" s="530"/>
      <c r="C119" s="209"/>
      <c r="D119" s="57"/>
      <c r="E119" s="57"/>
    </row>
    <row r="120" spans="2:17" ht="80.150000000000006" customHeight="1">
      <c r="B120" s="522"/>
      <c r="C120" s="209"/>
      <c r="D120" s="57"/>
      <c r="E120" s="57"/>
    </row>
    <row r="121" spans="2:17">
      <c r="B121" s="521" t="s">
        <v>133</v>
      </c>
      <c r="C121" s="208" t="s">
        <v>415</v>
      </c>
      <c r="D121" s="57"/>
      <c r="E121" s="57"/>
    </row>
    <row r="122" spans="2:17">
      <c r="B122" s="522" t="s">
        <v>302</v>
      </c>
      <c r="C122" s="205"/>
      <c r="D122" s="57"/>
      <c r="E122" s="57"/>
    </row>
    <row r="123" spans="2:17" ht="30" customHeight="1">
      <c r="B123" s="522"/>
      <c r="C123" s="209"/>
      <c r="D123" s="57"/>
      <c r="E123" s="57"/>
    </row>
    <row r="124" spans="2:17" ht="15.5">
      <c r="B124" s="527"/>
      <c r="C124" s="209"/>
      <c r="D124" s="57"/>
      <c r="E124" s="57"/>
    </row>
    <row r="125" spans="2:17" ht="15.5">
      <c r="B125" s="528"/>
      <c r="C125" s="209"/>
      <c r="D125" s="57"/>
      <c r="E125" s="57"/>
    </row>
    <row r="126" spans="2:17">
      <c r="B126" s="522"/>
      <c r="C126" s="209"/>
      <c r="D126" s="57"/>
      <c r="E126" s="57"/>
    </row>
    <row r="127" spans="2:17">
      <c r="B127" s="529"/>
      <c r="C127" s="209"/>
      <c r="D127" s="57"/>
      <c r="E127" s="57"/>
    </row>
    <row r="128" spans="2:17">
      <c r="B128" s="522"/>
      <c r="C128" s="209"/>
      <c r="D128" s="57"/>
      <c r="E128" s="57"/>
    </row>
    <row r="129" spans="2:5" ht="408.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133</v>
      </c>
      <c r="C131" s="208" t="s">
        <v>416</v>
      </c>
      <c r="D131" s="57"/>
      <c r="E131" s="57"/>
    </row>
    <row r="132" spans="2:5">
      <c r="B132" s="522" t="s">
        <v>302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" customHeight="1">
      <c r="B139" s="530"/>
      <c r="C139" s="209"/>
      <c r="D139" s="57"/>
      <c r="E139" s="57"/>
    </row>
  </sheetData>
  <sheetProtection algorithmName="SHA-512" hashValue="DlG2WW9rAuuE6jawbpnAT2x6or3iQwxvNVJfQDqucDLz1X0kuqi8NJgvy9qzxwp9U8QYegGNJKatarOsYXLV4Q==" saltValue="jOG1TSM74iapcCCCHdaKyQ==" spinCount="100000" sheet="1" objects="1" scenarios="1"/>
  <phoneticPr fontId="0" type="noConversion"/>
  <conditionalFormatting sqref="H1:H114 H140:H1048576 H116:H130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44450</xdr:colOff>
                <xdr:row>12</xdr:row>
                <xdr:rowOff>368300</xdr:rowOff>
              </from>
              <to>
                <xdr:col>1</xdr:col>
                <xdr:colOff>4756150</xdr:colOff>
                <xdr:row>18</xdr:row>
                <xdr:rowOff>5060950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368300</xdr:rowOff>
              </from>
              <to>
                <xdr:col>1</xdr:col>
                <xdr:colOff>5092700</xdr:colOff>
                <xdr:row>38</xdr:row>
                <xdr:rowOff>4749800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4832350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139700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2</xdr:col>
                <xdr:colOff>139700</xdr:colOff>
                <xdr:row>69</xdr:row>
                <xdr:rowOff>184150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2</xdr:col>
                <xdr:colOff>177800</xdr:colOff>
                <xdr:row>79</xdr:row>
                <xdr:rowOff>273050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6350</xdr:colOff>
                <xdr:row>88</xdr:row>
                <xdr:rowOff>4235450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139700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4959350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368300</xdr:rowOff>
              </from>
              <to>
                <xdr:col>1</xdr:col>
                <xdr:colOff>120650</xdr:colOff>
                <xdr:row>229</xdr:row>
                <xdr:rowOff>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2</xdr:col>
                <xdr:colOff>184150</xdr:colOff>
                <xdr:row>119</xdr:row>
                <xdr:rowOff>571500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63500</xdr:colOff>
                <xdr:row>123</xdr:row>
                <xdr:rowOff>6350</xdr:rowOff>
              </from>
              <to>
                <xdr:col>2</xdr:col>
                <xdr:colOff>63500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2</xdr:col>
                <xdr:colOff>44450</xdr:colOff>
                <xdr:row>138</xdr:row>
                <xdr:rowOff>4826000</xdr:rowOff>
              </to>
            </anchor>
          </objectPr>
        </oleObject>
      </mc:Choice>
      <mc:Fallback>
        <oleObject progId="Word.Document.12" shapeId="605197" r:id="rId29"/>
      </mc:Fallback>
    </mc:AlternateContent>
    <mc:AlternateContent xmlns:mc="http://schemas.openxmlformats.org/markup-compatibility/2006">
      <mc:Choice Requires="x14">
        <oleObject progId="Word.Document.12" shapeId="605198" r:id="rId31">
          <objectPr locked="0" defaultSize="0" autoPict="0" r:id="rId32">
            <anchor moveWithCells="1">
              <from>
                <xdr:col>1</xdr:col>
                <xdr:colOff>76200</xdr:colOff>
                <xdr:row>108</xdr:row>
                <xdr:rowOff>368300</xdr:rowOff>
              </from>
              <to>
                <xdr:col>2</xdr:col>
                <xdr:colOff>215900</xdr:colOff>
                <xdr:row>108</xdr:row>
                <xdr:rowOff>4489450</xdr:rowOff>
              </to>
            </anchor>
          </objectPr>
        </oleObject>
      </mc:Choice>
      <mc:Fallback>
        <oleObject progId="Word.Document.12" shapeId="605198" r:id="rId3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08984375" defaultRowHeight="12.5"/>
  <cols>
    <col min="1" max="1" width="10.6328125" style="57" customWidth="1"/>
    <col min="2" max="2" width="52.08984375" style="57" customWidth="1"/>
    <col min="3" max="3" width="4.08984375" style="57" customWidth="1"/>
    <col min="4" max="4" width="52.08984375" style="57" customWidth="1"/>
    <col min="5" max="16384" width="9.08984375" style="57"/>
  </cols>
  <sheetData>
    <row r="1" spans="2:4" s="406" customFormat="1" ht="23">
      <c r="B1" s="438" t="s">
        <v>278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425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426</v>
      </c>
      <c r="D18" s="602" t="s">
        <v>285</v>
      </c>
    </row>
    <row r="19" spans="2:4">
      <c r="B19" s="447"/>
      <c r="D19" s="605"/>
    </row>
    <row r="21" spans="2:4">
      <c r="D21" s="757"/>
    </row>
    <row r="22" spans="2:4">
      <c r="D22" s="758"/>
    </row>
    <row r="23" spans="2:4">
      <c r="D23" s="758"/>
    </row>
    <row r="24" spans="2:4">
      <c r="D24" s="758"/>
    </row>
  </sheetData>
  <sheetProtection algorithmName="SHA-512" hashValue="ZnZ4dAGGnW/GbIjfi7eRQzZsqZ+fh/LRXf3Utdstu5+CZI8DOAQ3vjL2bgcjnij/hFX6DGWelOg0G8pKIiRmlg==" saltValue="/9yrluUPEl+zaH9+Kpy/OA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08984375" defaultRowHeight="12.5"/>
  <cols>
    <col min="1" max="1" width="10.36328125" customWidth="1"/>
    <col min="2" max="2" width="17.453125" customWidth="1"/>
    <col min="3" max="3" width="1.6328125" customWidth="1"/>
    <col min="4" max="4" width="18.6328125" customWidth="1"/>
  </cols>
  <sheetData>
    <row r="1" spans="1:9" s="398" customFormat="1"/>
    <row r="2" spans="1:9" s="398" customFormat="1" ht="23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" customHeight="1">
      <c r="B11" s="454" t="s">
        <v>279</v>
      </c>
    </row>
    <row r="12" spans="1:9" ht="15.9" customHeight="1">
      <c r="B12" s="454" t="s">
        <v>131</v>
      </c>
    </row>
    <row r="13" spans="1:9" ht="15.9" customHeight="1">
      <c r="B13" s="454" t="s">
        <v>85</v>
      </c>
    </row>
    <row r="14" spans="1:9" ht="15.9" customHeight="1">
      <c r="B14" s="454" t="s">
        <v>86</v>
      </c>
    </row>
    <row r="15" spans="1:9" ht="15.9" customHeight="1">
      <c r="B15" s="455"/>
    </row>
    <row r="16" spans="1:9" ht="15.9" customHeight="1">
      <c r="B16" s="454" t="s">
        <v>87</v>
      </c>
    </row>
    <row r="17" spans="2:2" ht="15.9" customHeight="1">
      <c r="B17" s="454" t="s">
        <v>88</v>
      </c>
    </row>
    <row r="18" spans="2:2" ht="15.9" customHeight="1">
      <c r="B18" s="454" t="s">
        <v>89</v>
      </c>
    </row>
    <row r="19" spans="2:2" ht="15.9" customHeight="1">
      <c r="B19" s="454"/>
    </row>
  </sheetData>
  <sheetProtection algorithmName="SHA-512" hashValue="WUTzEGnWbeGS64EXIouf/kZplUhd2IhzIZBiYvNyXRoRlPSxu5BDD+2p61LYnib7AcXB+BuZ2U/kcnMVnTTJkQ==" saltValue="cx6fAKzQxXKH0+qYfD1lTQ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08984375" style="42" customWidth="1"/>
    <col min="3" max="6" width="10.08984375" style="42" customWidth="1"/>
    <col min="7" max="7" width="11.54296875" style="42" customWidth="1"/>
    <col min="8" max="8" width="21.089843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278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141</v>
      </c>
    </row>
    <row r="47" spans="2:2" ht="13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5ZBI2OETPtFiVo3/JDYYcmeBsQQMafe3Jv3r/EcEij0T+2wYnCJ1KTsmtzIy106zikRwz16Wkt4xV3JGdNwYTQ==" saltValue="7M78dveOqvhn7xAX5Xjt3Q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topLeftCell="A5" workbookViewId="0">
      <selection activeCell="E28" sqref="E28"/>
    </sheetView>
  </sheetViews>
  <sheetFormatPr defaultColWidth="9.08984375" defaultRowHeight="13.5"/>
  <cols>
    <col min="1" max="1" width="11.36328125" style="285" customWidth="1"/>
    <col min="2" max="2" width="8.6328125" style="288" customWidth="1"/>
    <col min="3" max="3" width="68.6328125" style="285" customWidth="1"/>
    <col min="4" max="4" width="7.08984375" style="285" customWidth="1"/>
    <col min="5" max="5" width="41.453125" style="285" customWidth="1"/>
    <col min="6" max="16384" width="9.0898437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0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20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0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0">
      <c r="A16" s="287">
        <v>45316</v>
      </c>
      <c r="B16" s="563"/>
      <c r="C16" s="694" t="s">
        <v>353</v>
      </c>
      <c r="D16" s="564" t="s">
        <v>175</v>
      </c>
    </row>
    <row r="17" spans="1:4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0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0">
      <c r="A22" s="287">
        <v>45559</v>
      </c>
      <c r="B22" s="563"/>
      <c r="C22" s="286" t="s">
        <v>398</v>
      </c>
      <c r="D22" s="564" t="s">
        <v>175</v>
      </c>
    </row>
    <row r="23" spans="1:4">
      <c r="A23" s="287">
        <v>45567</v>
      </c>
      <c r="B23" s="563"/>
      <c r="C23" s="286" t="s">
        <v>399</v>
      </c>
      <c r="D23" s="564" t="s">
        <v>400</v>
      </c>
    </row>
    <row r="24" spans="1:4" ht="20">
      <c r="A24" s="287">
        <v>45670</v>
      </c>
      <c r="B24" s="563"/>
      <c r="C24" s="286" t="s">
        <v>417</v>
      </c>
      <c r="D24" s="564" t="s">
        <v>175</v>
      </c>
    </row>
    <row r="25" spans="1:4" ht="20">
      <c r="A25" s="287">
        <v>45671</v>
      </c>
      <c r="B25" s="563"/>
      <c r="C25" s="286" t="s">
        <v>424</v>
      </c>
      <c r="D25" s="564" t="s">
        <v>175</v>
      </c>
    </row>
    <row r="26" spans="1:4">
      <c r="A26" s="287">
        <v>45700</v>
      </c>
      <c r="B26" s="563"/>
      <c r="C26" s="286" t="s">
        <v>433</v>
      </c>
      <c r="D26" s="564" t="s">
        <v>175</v>
      </c>
    </row>
    <row r="27" spans="1:4">
      <c r="A27" s="287">
        <v>45810</v>
      </c>
      <c r="B27" s="563"/>
      <c r="C27" s="286" t="s">
        <v>437</v>
      </c>
      <c r="D27" s="564" t="s">
        <v>175</v>
      </c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5"/>
  <cols>
    <col min="2" max="2" width="40.6328125" customWidth="1"/>
  </cols>
  <sheetData>
    <row r="1" spans="1:10">
      <c r="A1">
        <v>3</v>
      </c>
      <c r="B1" s="102" t="s">
        <v>252</v>
      </c>
      <c r="C1">
        <v>12</v>
      </c>
      <c r="G1">
        <v>1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A2" zoomScale="120" zoomScaleNormal="120" workbookViewId="0">
      <selection activeCell="A16" sqref="A16:V16"/>
    </sheetView>
  </sheetViews>
  <sheetFormatPr defaultColWidth="9.08984375" defaultRowHeight="12.5"/>
  <cols>
    <col min="1" max="16384" width="9.08984375" style="136"/>
  </cols>
  <sheetData>
    <row r="1" spans="1:43" ht="17.5">
      <c r="A1" s="135" t="s">
        <v>119</v>
      </c>
    </row>
    <row r="2" spans="1:43" ht="22.5">
      <c r="A2" s="137" t="s">
        <v>231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61" activePane="bottomRight" state="frozen"/>
      <selection activeCell="B1" sqref="B1"/>
      <selection pane="topRight" activeCell="C1" sqref="C1"/>
      <selection pane="bottomLeft" activeCell="B9" sqref="B9"/>
      <selection pane="bottomRight" activeCell="E66" sqref="E66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2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427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428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435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435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434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>
        <v>45734</v>
      </c>
      <c r="D44" s="193">
        <v>5.0999999999999996</v>
      </c>
      <c r="E44" s="193">
        <v>13.33</v>
      </c>
      <c r="F44" s="214">
        <f t="shared" ref="F44:F48" si="2">IF(E44&lt;&gt;"",ROUND((E44/((9.266*EXP(-0.04555*D43)+5.374))*100),0),"")</f>
        <v>91</v>
      </c>
      <c r="G44" s="193">
        <v>8.1</v>
      </c>
      <c r="H44" s="193">
        <v>4.8</v>
      </c>
      <c r="I44" s="193">
        <v>50</v>
      </c>
      <c r="J44" s="193">
        <v>2.4</v>
      </c>
      <c r="K44" s="189">
        <v>6.1</v>
      </c>
      <c r="L44" s="189">
        <v>51</v>
      </c>
      <c r="M44" s="189">
        <v>2700</v>
      </c>
      <c r="N44" s="189" t="s">
        <v>148</v>
      </c>
      <c r="O44" s="189">
        <v>3100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>
        <v>45734</v>
      </c>
      <c r="D45" s="193">
        <v>5.0999999999999996</v>
      </c>
      <c r="E45" s="193">
        <v>11.35</v>
      </c>
      <c r="F45" s="214">
        <f t="shared" si="2"/>
        <v>89</v>
      </c>
      <c r="G45" s="193">
        <v>7.8</v>
      </c>
      <c r="H45" s="193">
        <v>5.3</v>
      </c>
      <c r="I45" s="193">
        <v>48.8</v>
      </c>
      <c r="J45" s="193">
        <v>2.2999999999999998</v>
      </c>
      <c r="K45" s="189">
        <v>14</v>
      </c>
      <c r="L45" s="189">
        <v>58</v>
      </c>
      <c r="M45" s="189">
        <v>2100</v>
      </c>
      <c r="N45" s="189">
        <v>89</v>
      </c>
      <c r="O45" s="189">
        <v>2500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>
        <v>45734</v>
      </c>
      <c r="D46" s="193">
        <v>4.9000000000000004</v>
      </c>
      <c r="E46" s="193">
        <v>11.48</v>
      </c>
      <c r="F46" s="214">
        <f t="shared" si="2"/>
        <v>90</v>
      </c>
      <c r="G46" s="193">
        <v>7.8</v>
      </c>
      <c r="H46" s="193">
        <v>6.3</v>
      </c>
      <c r="I46" s="193">
        <v>46.5</v>
      </c>
      <c r="J46" s="193">
        <v>2.2999999999999998</v>
      </c>
      <c r="K46" s="189">
        <v>19</v>
      </c>
      <c r="L46" s="189">
        <v>62</v>
      </c>
      <c r="M46" s="189">
        <v>1400</v>
      </c>
      <c r="N46" s="189">
        <v>110</v>
      </c>
      <c r="O46" s="189">
        <v>2000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>
        <v>45728</v>
      </c>
      <c r="D47" s="193">
        <v>4.5999999999999996</v>
      </c>
      <c r="E47" s="193">
        <v>15.03</v>
      </c>
      <c r="F47" s="214">
        <f t="shared" si="2"/>
        <v>118</v>
      </c>
      <c r="G47" s="193">
        <v>8.5</v>
      </c>
      <c r="H47" s="193">
        <v>4.5999999999999996</v>
      </c>
      <c r="I47" s="193">
        <v>42</v>
      </c>
      <c r="J47" s="193">
        <v>2.8</v>
      </c>
      <c r="K47" s="189">
        <v>3.6</v>
      </c>
      <c r="L47" s="189">
        <v>49</v>
      </c>
      <c r="M47" s="189">
        <v>3000</v>
      </c>
      <c r="N47" s="189" t="s">
        <v>148</v>
      </c>
      <c r="O47" s="189">
        <v>3700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>
        <v>45728</v>
      </c>
      <c r="D48" s="193">
        <v>5.4</v>
      </c>
      <c r="E48" s="193">
        <v>12.93</v>
      </c>
      <c r="F48" s="214">
        <f t="shared" si="2"/>
        <v>100</v>
      </c>
      <c r="G48" s="193">
        <v>8.4</v>
      </c>
      <c r="H48" s="193">
        <v>4.5999999999999996</v>
      </c>
      <c r="I48" s="193">
        <v>53.4</v>
      </c>
      <c r="J48" s="193">
        <v>3.9</v>
      </c>
      <c r="K48" s="189">
        <v>2.8</v>
      </c>
      <c r="L48" s="189">
        <v>37</v>
      </c>
      <c r="M48" s="189">
        <v>4300</v>
      </c>
      <c r="N48" s="189" t="s">
        <v>148</v>
      </c>
      <c r="O48" s="189">
        <v>5200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>
        <v>45728</v>
      </c>
      <c r="D49" s="193">
        <v>5.2</v>
      </c>
      <c r="E49" s="193">
        <v>12.25</v>
      </c>
      <c r="F49" s="214">
        <f>IF(E49&lt;&gt;"",ROUND((E49/((9.266*EXP(-0.04555*D48)+5.374))*100),0),"")</f>
        <v>97</v>
      </c>
      <c r="G49" s="193">
        <v>8.1</v>
      </c>
      <c r="H49" s="193">
        <v>2.4</v>
      </c>
      <c r="I49" s="193">
        <v>54.1</v>
      </c>
      <c r="J49" s="193">
        <v>1.6</v>
      </c>
      <c r="K49" s="189">
        <v>11</v>
      </c>
      <c r="L49" s="189">
        <v>26</v>
      </c>
      <c r="M49" s="189">
        <v>3600</v>
      </c>
      <c r="N49" s="189">
        <v>24</v>
      </c>
      <c r="O49" s="189">
        <v>4200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>
        <v>45734</v>
      </c>
      <c r="D50" s="193">
        <v>2.9</v>
      </c>
      <c r="E50" s="193">
        <v>16.53</v>
      </c>
      <c r="F50" s="214">
        <f t="shared" ref="F50:F63" si="3">IF(E50&lt;&gt;"",ROUND((E50/((9.266*EXP(-0.04555*D50)+5.374))*100),0),"")</f>
        <v>123</v>
      </c>
      <c r="G50" s="193">
        <v>8.4</v>
      </c>
      <c r="H50" s="193">
        <v>1.6</v>
      </c>
      <c r="I50" s="193">
        <v>44.6</v>
      </c>
      <c r="J50" s="193">
        <v>2.2000000000000002</v>
      </c>
      <c r="K50" s="189">
        <v>3.4</v>
      </c>
      <c r="L50" s="189">
        <v>32</v>
      </c>
      <c r="M50" s="189">
        <v>3500</v>
      </c>
      <c r="N50" s="189" t="s">
        <v>148</v>
      </c>
      <c r="O50" s="189">
        <v>3800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>
        <v>45734</v>
      </c>
      <c r="D51" s="193">
        <v>3.2</v>
      </c>
      <c r="E51" s="193">
        <v>14.25</v>
      </c>
      <c r="F51" s="214">
        <f t="shared" si="3"/>
        <v>106</v>
      </c>
      <c r="G51" s="193">
        <v>8.1</v>
      </c>
      <c r="H51" s="193">
        <v>3</v>
      </c>
      <c r="I51" s="193">
        <v>56</v>
      </c>
      <c r="J51" s="193">
        <v>2.2000000000000002</v>
      </c>
      <c r="K51" s="189">
        <v>10</v>
      </c>
      <c r="L51" s="189">
        <v>27</v>
      </c>
      <c r="M51" s="189">
        <v>3400</v>
      </c>
      <c r="N51" s="189">
        <v>120</v>
      </c>
      <c r="O51" s="189">
        <v>3400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>
        <v>45734</v>
      </c>
      <c r="D52" s="193">
        <v>2.8</v>
      </c>
      <c r="E52" s="193">
        <v>13.88</v>
      </c>
      <c r="F52" s="214">
        <f t="shared" si="3"/>
        <v>103</v>
      </c>
      <c r="G52" s="193">
        <v>8</v>
      </c>
      <c r="H52" s="193">
        <v>3.8</v>
      </c>
      <c r="I52" s="193">
        <v>36.9</v>
      </c>
      <c r="J52" s="193">
        <v>1.3</v>
      </c>
      <c r="K52" s="189">
        <v>14</v>
      </c>
      <c r="L52" s="189">
        <v>35</v>
      </c>
      <c r="M52" s="189">
        <v>1400</v>
      </c>
      <c r="N52" s="189" t="s">
        <v>148</v>
      </c>
      <c r="O52" s="189">
        <v>1800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>
        <v>45728</v>
      </c>
      <c r="D53" s="193">
        <v>4.5999999999999996</v>
      </c>
      <c r="E53" s="193">
        <v>13.39</v>
      </c>
      <c r="F53" s="214">
        <f t="shared" si="3"/>
        <v>104</v>
      </c>
      <c r="G53" s="193">
        <v>8.4</v>
      </c>
      <c r="H53" s="193">
        <v>1.5</v>
      </c>
      <c r="I53" s="193">
        <v>57.4</v>
      </c>
      <c r="J53" s="193">
        <v>1.5</v>
      </c>
      <c r="K53" s="189">
        <v>12</v>
      </c>
      <c r="L53" s="189">
        <v>20</v>
      </c>
      <c r="M53" s="189">
        <v>4300</v>
      </c>
      <c r="N53" s="189" t="s">
        <v>148</v>
      </c>
      <c r="O53" s="189">
        <v>5000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>
        <v>45734</v>
      </c>
      <c r="D54" s="193">
        <v>4.5999999999999996</v>
      </c>
      <c r="E54" s="193">
        <v>17.86</v>
      </c>
      <c r="F54" s="214">
        <f t="shared" si="3"/>
        <v>139</v>
      </c>
      <c r="G54" s="193">
        <v>8.5</v>
      </c>
      <c r="H54" s="193">
        <v>1.4</v>
      </c>
      <c r="I54" s="193">
        <v>55.1</v>
      </c>
      <c r="J54" s="193">
        <v>2.7</v>
      </c>
      <c r="K54" s="189">
        <v>5</v>
      </c>
      <c r="L54" s="189">
        <v>30</v>
      </c>
      <c r="M54" s="189">
        <v>4600</v>
      </c>
      <c r="N54" s="189" t="s">
        <v>148</v>
      </c>
      <c r="O54" s="189">
        <v>4800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>
        <v>45734</v>
      </c>
      <c r="D55" s="193">
        <v>4.7</v>
      </c>
      <c r="E55" s="193">
        <v>16.8</v>
      </c>
      <c r="F55" s="214">
        <f>IF(E55&lt;&gt;"",ROUND((E55/((9.266*EXP(-0.04555*D55)+5.374))*100),0),"")</f>
        <v>131</v>
      </c>
      <c r="G55" s="193">
        <v>8.5</v>
      </c>
      <c r="H55" s="193">
        <v>1.8</v>
      </c>
      <c r="I55" s="193">
        <v>56.2</v>
      </c>
      <c r="J55" s="193">
        <v>2.6</v>
      </c>
      <c r="K55" s="189">
        <v>9.3000000000000007</v>
      </c>
      <c r="L55" s="189">
        <v>44</v>
      </c>
      <c r="M55" s="189">
        <v>4500</v>
      </c>
      <c r="N55" s="189">
        <v>110</v>
      </c>
      <c r="O55" s="189">
        <v>4800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>
        <v>45734</v>
      </c>
      <c r="D56" s="193">
        <v>4.4000000000000004</v>
      </c>
      <c r="E56" s="193">
        <v>16.05</v>
      </c>
      <c r="F56" s="214">
        <f t="shared" si="3"/>
        <v>124</v>
      </c>
      <c r="G56" s="193">
        <v>8.5</v>
      </c>
      <c r="H56" s="193">
        <v>1.5</v>
      </c>
      <c r="I56" s="193">
        <v>47.3</v>
      </c>
      <c r="J56" s="193">
        <v>2.2000000000000002</v>
      </c>
      <c r="K56" s="189">
        <v>7</v>
      </c>
      <c r="L56" s="189">
        <v>27</v>
      </c>
      <c r="M56" s="189">
        <v>4900</v>
      </c>
      <c r="N56" s="189" t="s">
        <v>148</v>
      </c>
      <c r="O56" s="189">
        <v>4900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>
        <v>45734</v>
      </c>
      <c r="D57" s="193">
        <v>3</v>
      </c>
      <c r="E57" s="193">
        <v>14.05</v>
      </c>
      <c r="F57" s="214">
        <f t="shared" si="3"/>
        <v>104</v>
      </c>
      <c r="G57" s="193">
        <v>8.1</v>
      </c>
      <c r="H57" s="193">
        <v>1.9</v>
      </c>
      <c r="I57" s="193">
        <v>39.200000000000003</v>
      </c>
      <c r="J57" s="193">
        <v>1.6</v>
      </c>
      <c r="K57" s="189">
        <v>21</v>
      </c>
      <c r="L57" s="189">
        <v>40</v>
      </c>
      <c r="M57" s="189">
        <v>3600</v>
      </c>
      <c r="N57" s="189" t="s">
        <v>148</v>
      </c>
      <c r="O57" s="189">
        <v>3600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>
        <v>45734</v>
      </c>
      <c r="D58" s="193">
        <v>5.7</v>
      </c>
      <c r="E58" s="193">
        <v>15.4</v>
      </c>
      <c r="F58" s="214">
        <f t="shared" si="3"/>
        <v>123</v>
      </c>
      <c r="G58" s="193">
        <v>8.1999999999999993</v>
      </c>
      <c r="H58" s="193">
        <v>2.4</v>
      </c>
      <c r="I58" s="193">
        <v>62.5</v>
      </c>
      <c r="J58" s="193">
        <v>2</v>
      </c>
      <c r="K58" s="189">
        <v>14</v>
      </c>
      <c r="L58" s="189">
        <v>37</v>
      </c>
      <c r="M58" s="189">
        <v>4400</v>
      </c>
      <c r="N58" s="189">
        <v>49</v>
      </c>
      <c r="O58" s="189">
        <v>4700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>
        <v>45734</v>
      </c>
      <c r="D59" s="193">
        <v>4.3</v>
      </c>
      <c r="E59" s="193">
        <v>16.57</v>
      </c>
      <c r="F59" s="214">
        <f t="shared" si="3"/>
        <v>128</v>
      </c>
      <c r="G59" s="193">
        <v>8.4</v>
      </c>
      <c r="H59" s="193">
        <v>1.8</v>
      </c>
      <c r="I59" s="193">
        <v>60.7</v>
      </c>
      <c r="J59" s="193">
        <v>1.8</v>
      </c>
      <c r="K59" s="189">
        <v>8.1</v>
      </c>
      <c r="L59" s="189">
        <v>26</v>
      </c>
      <c r="M59" s="189">
        <v>2800</v>
      </c>
      <c r="N59" s="189" t="s">
        <v>148</v>
      </c>
      <c r="O59" s="189">
        <v>3000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>
        <v>45728</v>
      </c>
      <c r="D60" s="193">
        <v>5.7</v>
      </c>
      <c r="E60" s="193">
        <v>12.3</v>
      </c>
      <c r="F60" s="214">
        <f t="shared" si="3"/>
        <v>98</v>
      </c>
      <c r="G60" s="193">
        <v>8</v>
      </c>
      <c r="H60" s="193">
        <v>5.6</v>
      </c>
      <c r="I60" s="193">
        <v>42.7</v>
      </c>
      <c r="J60" s="193">
        <v>2.7</v>
      </c>
      <c r="K60" s="189">
        <v>9.6999999999999993</v>
      </c>
      <c r="L60" s="189">
        <v>48</v>
      </c>
      <c r="M60" s="189">
        <v>850</v>
      </c>
      <c r="N60" s="189">
        <v>27</v>
      </c>
      <c r="O60" s="189">
        <v>1400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>
        <v>45734</v>
      </c>
      <c r="D61" s="193">
        <v>4.7</v>
      </c>
      <c r="E61" s="193">
        <v>14.25</v>
      </c>
      <c r="F61" s="214">
        <f t="shared" si="3"/>
        <v>111</v>
      </c>
      <c r="G61" s="193">
        <v>8.5</v>
      </c>
      <c r="H61" s="193">
        <v>1.9</v>
      </c>
      <c r="I61" s="193">
        <v>33.799999999999997</v>
      </c>
      <c r="J61" s="193">
        <v>3</v>
      </c>
      <c r="K61" s="189" t="s">
        <v>149</v>
      </c>
      <c r="L61" s="189">
        <v>28</v>
      </c>
      <c r="M61" s="189">
        <v>780</v>
      </c>
      <c r="N61" s="189">
        <v>16</v>
      </c>
      <c r="O61" s="189">
        <v>1300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>
        <v>45728</v>
      </c>
      <c r="D62" s="193">
        <v>4.3</v>
      </c>
      <c r="E62" s="193">
        <v>14.6</v>
      </c>
      <c r="F62" s="214">
        <f>IF(E62&lt;&gt;"",ROUND((E62/((9.266*EXP(-0.04555*D62)+5.374))*100),0),"")</f>
        <v>112</v>
      </c>
      <c r="G62" s="193">
        <v>8.4</v>
      </c>
      <c r="H62" s="193">
        <v>2.7</v>
      </c>
      <c r="I62" s="193">
        <v>42.2</v>
      </c>
      <c r="J62" s="193"/>
      <c r="K62" s="189">
        <v>4.8</v>
      </c>
      <c r="L62" s="189">
        <v>48</v>
      </c>
      <c r="M62" s="189">
        <v>3100</v>
      </c>
      <c r="N62" s="189" t="s">
        <v>148</v>
      </c>
      <c r="O62" s="189">
        <v>3700</v>
      </c>
      <c r="P62" s="189"/>
      <c r="Q62" s="193">
        <v>1.6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>
        <v>45728</v>
      </c>
      <c r="D63" s="193">
        <v>4.7</v>
      </c>
      <c r="E63" s="193">
        <v>14.55</v>
      </c>
      <c r="F63" s="214">
        <f t="shared" si="3"/>
        <v>113</v>
      </c>
      <c r="G63" s="193"/>
      <c r="H63" s="193"/>
      <c r="I63" s="193"/>
      <c r="J63" s="193"/>
      <c r="K63" s="189">
        <v>9.6999999999999993</v>
      </c>
      <c r="L63" s="189">
        <v>51</v>
      </c>
      <c r="M63" s="189">
        <v>3100</v>
      </c>
      <c r="N63" s="189" t="s">
        <v>148</v>
      </c>
      <c r="O63" s="189">
        <v>3800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>
        <v>45761</v>
      </c>
      <c r="D66" s="193">
        <v>11.5</v>
      </c>
      <c r="E66" s="193">
        <v>9.98</v>
      </c>
      <c r="F66" s="214">
        <v>92</v>
      </c>
      <c r="G66" s="193">
        <v>8</v>
      </c>
      <c r="H66" s="193">
        <v>2.6</v>
      </c>
      <c r="I66" s="193">
        <v>57.6</v>
      </c>
      <c r="J66" s="193">
        <v>1.7</v>
      </c>
      <c r="K66" s="189">
        <v>14</v>
      </c>
      <c r="L66" s="189">
        <v>45</v>
      </c>
      <c r="M66" s="189">
        <v>1800</v>
      </c>
      <c r="N66" s="189">
        <v>30</v>
      </c>
      <c r="O66" s="189">
        <v>2500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>
        <v>45761</v>
      </c>
      <c r="D67" s="193">
        <v>11.8</v>
      </c>
      <c r="E67" s="193">
        <v>8.5399999999999991</v>
      </c>
      <c r="F67" s="214">
        <v>79</v>
      </c>
      <c r="G67" s="193">
        <v>7.8</v>
      </c>
      <c r="H67" s="193">
        <v>3.5</v>
      </c>
      <c r="I67" s="193">
        <v>49.7</v>
      </c>
      <c r="J67" s="193">
        <v>1.9</v>
      </c>
      <c r="K67" s="189">
        <v>21</v>
      </c>
      <c r="L67" s="189">
        <v>59</v>
      </c>
      <c r="M67" s="189">
        <v>1200</v>
      </c>
      <c r="N67" s="189">
        <v>130</v>
      </c>
      <c r="O67" s="189">
        <v>1800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>
        <v>45761</v>
      </c>
      <c r="D68" s="193">
        <v>10.199999999999999</v>
      </c>
      <c r="E68" s="193">
        <v>11.89</v>
      </c>
      <c r="F68" s="214">
        <v>106</v>
      </c>
      <c r="G68" s="193">
        <v>8.6999999999999993</v>
      </c>
      <c r="H68" s="193">
        <v>1.1000000000000001</v>
      </c>
      <c r="I68" s="193">
        <v>41.5</v>
      </c>
      <c r="J68" s="193">
        <v>2</v>
      </c>
      <c r="K68" s="189" t="s">
        <v>149</v>
      </c>
      <c r="L68" s="189">
        <v>25</v>
      </c>
      <c r="M68" s="189">
        <v>2400</v>
      </c>
      <c r="N68" s="189">
        <v>33</v>
      </c>
      <c r="O68" s="189">
        <v>3000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>
        <v>45761</v>
      </c>
      <c r="D69" s="193">
        <v>10.7</v>
      </c>
      <c r="E69" s="193">
        <v>10.88</v>
      </c>
      <c r="F69" s="214">
        <v>98</v>
      </c>
      <c r="G69" s="193">
        <v>8.1</v>
      </c>
      <c r="H69" s="193">
        <v>1.5</v>
      </c>
      <c r="I69" s="193">
        <v>53.4</v>
      </c>
      <c r="J69" s="193">
        <v>2</v>
      </c>
      <c r="K69" s="189">
        <v>2.5</v>
      </c>
      <c r="L69" s="189">
        <v>25</v>
      </c>
      <c r="M69" s="189">
        <v>2200</v>
      </c>
      <c r="N69" s="189">
        <v>28</v>
      </c>
      <c r="O69" s="189">
        <v>2700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>
        <v>45761</v>
      </c>
      <c r="D70" s="193">
        <v>11.3</v>
      </c>
      <c r="E70" s="193">
        <v>10.5</v>
      </c>
      <c r="F70" s="214">
        <v>96</v>
      </c>
      <c r="G70" s="193">
        <v>8.1</v>
      </c>
      <c r="H70" s="193">
        <v>1.4</v>
      </c>
      <c r="I70" s="193">
        <v>70.099999999999994</v>
      </c>
      <c r="J70" s="193">
        <v>2.6</v>
      </c>
      <c r="K70" s="189">
        <v>13</v>
      </c>
      <c r="L70" s="189">
        <v>50</v>
      </c>
      <c r="M70" s="189">
        <v>2300</v>
      </c>
      <c r="N70" s="189">
        <v>26</v>
      </c>
      <c r="O70" s="189">
        <v>3000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>
        <v>45761</v>
      </c>
      <c r="D71" s="193">
        <v>12</v>
      </c>
      <c r="E71" s="193">
        <v>12.59</v>
      </c>
      <c r="F71" s="214">
        <v>117</v>
      </c>
      <c r="G71" s="193">
        <v>8.1999999999999993</v>
      </c>
      <c r="H71" s="193">
        <v>1.5</v>
      </c>
      <c r="I71" s="193">
        <v>70</v>
      </c>
      <c r="J71" s="193">
        <v>2.5</v>
      </c>
      <c r="K71" s="189">
        <v>16</v>
      </c>
      <c r="L71" s="189">
        <v>54</v>
      </c>
      <c r="M71" s="189">
        <v>2500</v>
      </c>
      <c r="N71" s="189">
        <v>34</v>
      </c>
      <c r="O71" s="189">
        <v>3200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>
        <v>45761</v>
      </c>
      <c r="D72" s="193">
        <v>10.8</v>
      </c>
      <c r="E72" s="193">
        <v>12.15</v>
      </c>
      <c r="F72" s="214">
        <v>110</v>
      </c>
      <c r="G72" s="193">
        <v>8.3000000000000007</v>
      </c>
      <c r="H72" s="193">
        <v>1.6</v>
      </c>
      <c r="I72" s="193">
        <v>51.7</v>
      </c>
      <c r="J72" s="193">
        <v>2.2000000000000002</v>
      </c>
      <c r="K72" s="189">
        <v>8.1999999999999993</v>
      </c>
      <c r="L72" s="189">
        <v>28</v>
      </c>
      <c r="M72" s="189">
        <v>2600</v>
      </c>
      <c r="N72" s="189">
        <v>15</v>
      </c>
      <c r="O72" s="189">
        <v>3200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>
        <v>45761</v>
      </c>
      <c r="D73" s="193">
        <v>11.2</v>
      </c>
      <c r="E73" s="193">
        <v>11.58</v>
      </c>
      <c r="F73" s="214">
        <v>106</v>
      </c>
      <c r="G73" s="193">
        <v>8</v>
      </c>
      <c r="H73" s="193">
        <v>4.3</v>
      </c>
      <c r="I73" s="193">
        <v>43.1</v>
      </c>
      <c r="J73" s="193">
        <v>1.8</v>
      </c>
      <c r="K73" s="189">
        <v>16</v>
      </c>
      <c r="L73" s="189">
        <v>52</v>
      </c>
      <c r="M73" s="189">
        <v>490</v>
      </c>
      <c r="N73" s="189">
        <v>31</v>
      </c>
      <c r="O73" s="189">
        <v>1100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>
        <v>45761</v>
      </c>
      <c r="D74" s="193">
        <v>9.4</v>
      </c>
      <c r="E74" s="193">
        <v>11.78</v>
      </c>
      <c r="F74" s="214">
        <v>103</v>
      </c>
      <c r="G74" s="193">
        <v>8.6999999999999993</v>
      </c>
      <c r="H74" s="193">
        <v>1.6</v>
      </c>
      <c r="I74" s="193">
        <v>41.2</v>
      </c>
      <c r="J74" s="193"/>
      <c r="K74" s="189" t="s">
        <v>149</v>
      </c>
      <c r="L74" s="189">
        <v>23</v>
      </c>
      <c r="M74" s="189">
        <v>2400</v>
      </c>
      <c r="N74" s="189">
        <v>52</v>
      </c>
      <c r="O74" s="189">
        <v>2900</v>
      </c>
      <c r="P74" s="189">
        <v>2.2999999999999998</v>
      </c>
      <c r="Q74" s="193">
        <v>3.4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>
        <v>45761</v>
      </c>
      <c r="D75" s="193">
        <v>9.5</v>
      </c>
      <c r="E75" s="193">
        <v>11.41</v>
      </c>
      <c r="F75" s="214">
        <v>100</v>
      </c>
      <c r="G75" s="193"/>
      <c r="H75" s="193"/>
      <c r="I75" s="193"/>
      <c r="J75" s="193"/>
      <c r="K75" s="189" t="s">
        <v>149</v>
      </c>
      <c r="L75" s="189">
        <v>26</v>
      </c>
      <c r="M75" s="189">
        <v>2300</v>
      </c>
      <c r="N75" s="189">
        <v>72</v>
      </c>
      <c r="O75" s="189">
        <v>3000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434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/>
      <c r="D78" s="193"/>
      <c r="E78" s="193"/>
      <c r="F78" s="214" t="str">
        <f t="shared" ref="F78:F97" si="4">IF(E78&lt;&gt;"",ROUND((E78/((9.266*EXP(-0.04555*D78)+5.374))*100),0),"")</f>
        <v/>
      </c>
      <c r="G78" s="193"/>
      <c r="H78" s="193"/>
      <c r="I78" s="193"/>
      <c r="J78" s="193"/>
      <c r="K78" s="189"/>
      <c r="L78" s="189"/>
      <c r="M78" s="189"/>
      <c r="N78" s="189"/>
      <c r="O78" s="189"/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/>
      <c r="D79" s="193"/>
      <c r="E79" s="193"/>
      <c r="F79" s="214" t="str">
        <f t="shared" si="4"/>
        <v/>
      </c>
      <c r="G79" s="193"/>
      <c r="H79" s="193"/>
      <c r="I79" s="193"/>
      <c r="J79" s="193"/>
      <c r="K79" s="189"/>
      <c r="L79" s="189"/>
      <c r="M79" s="189"/>
      <c r="N79" s="189"/>
      <c r="O79" s="189"/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/>
      <c r="D80" s="193"/>
      <c r="E80" s="193"/>
      <c r="F80" s="214" t="str">
        <f t="shared" si="4"/>
        <v/>
      </c>
      <c r="G80" s="193"/>
      <c r="H80" s="193"/>
      <c r="I80" s="193"/>
      <c r="J80" s="193"/>
      <c r="K80" s="189"/>
      <c r="L80" s="189"/>
      <c r="M80" s="189"/>
      <c r="N80" s="189"/>
      <c r="O80" s="189"/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/>
      <c r="D81" s="193"/>
      <c r="E81" s="193"/>
      <c r="F81" s="214" t="str">
        <f t="shared" si="4"/>
        <v/>
      </c>
      <c r="G81" s="193"/>
      <c r="H81" s="193"/>
      <c r="I81" s="193"/>
      <c r="J81" s="193"/>
      <c r="K81" s="189"/>
      <c r="L81" s="189"/>
      <c r="M81" s="189"/>
      <c r="N81" s="189"/>
      <c r="O81" s="189"/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/>
      <c r="D82" s="193"/>
      <c r="E82" s="193"/>
      <c r="F82" s="214" t="str">
        <f t="shared" si="4"/>
        <v/>
      </c>
      <c r="G82" s="193"/>
      <c r="H82" s="193"/>
      <c r="I82" s="193"/>
      <c r="J82" s="193"/>
      <c r="K82" s="189"/>
      <c r="L82" s="189"/>
      <c r="M82" s="189"/>
      <c r="N82" s="189"/>
      <c r="O82" s="189"/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/>
      <c r="D83" s="193"/>
      <c r="E83" s="193"/>
      <c r="F83" s="214" t="str">
        <f t="shared" si="4"/>
        <v/>
      </c>
      <c r="G83" s="193"/>
      <c r="H83" s="193"/>
      <c r="I83" s="193"/>
      <c r="J83" s="193"/>
      <c r="K83" s="189"/>
      <c r="L83" s="189"/>
      <c r="M83" s="189"/>
      <c r="N83" s="189"/>
      <c r="O83" s="189"/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/>
      <c r="D84" s="193"/>
      <c r="E84" s="193"/>
      <c r="F84" s="214" t="str">
        <f t="shared" si="4"/>
        <v/>
      </c>
      <c r="G84" s="193"/>
      <c r="H84" s="193"/>
      <c r="I84" s="193"/>
      <c r="J84" s="193"/>
      <c r="K84" s="189"/>
      <c r="L84" s="189"/>
      <c r="M84" s="189"/>
      <c r="N84" s="189"/>
      <c r="O84" s="189"/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/>
      <c r="D85" s="193"/>
      <c r="E85" s="193"/>
      <c r="F85" s="214" t="str">
        <f t="shared" si="4"/>
        <v/>
      </c>
      <c r="G85" s="193"/>
      <c r="H85" s="193"/>
      <c r="I85" s="193"/>
      <c r="J85" s="193"/>
      <c r="K85" s="189"/>
      <c r="L85" s="189"/>
      <c r="M85" s="189"/>
      <c r="N85" s="189"/>
      <c r="O85" s="189"/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/>
      <c r="D86" s="193"/>
      <c r="E86" s="193"/>
      <c r="F86" s="214" t="str">
        <f t="shared" si="4"/>
        <v/>
      </c>
      <c r="G86" s="193"/>
      <c r="H86" s="193"/>
      <c r="I86" s="193"/>
      <c r="J86" s="193"/>
      <c r="K86" s="189"/>
      <c r="L86" s="189"/>
      <c r="M86" s="189"/>
      <c r="N86" s="189"/>
      <c r="O86" s="189"/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/>
      <c r="D87" s="193"/>
      <c r="E87" s="193"/>
      <c r="F87" s="214" t="str">
        <f t="shared" si="4"/>
        <v/>
      </c>
      <c r="G87" s="193"/>
      <c r="H87" s="193"/>
      <c r="I87" s="193"/>
      <c r="J87" s="193"/>
      <c r="K87" s="189"/>
      <c r="L87" s="189"/>
      <c r="M87" s="189"/>
      <c r="N87" s="189"/>
      <c r="O87" s="189"/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/>
      <c r="D88" s="193"/>
      <c r="E88" s="193"/>
      <c r="F88" s="214" t="str">
        <f t="shared" si="4"/>
        <v/>
      </c>
      <c r="G88" s="193"/>
      <c r="H88" s="193"/>
      <c r="I88" s="193"/>
      <c r="J88" s="193"/>
      <c r="K88" s="189"/>
      <c r="L88" s="189"/>
      <c r="M88" s="189"/>
      <c r="N88" s="189"/>
      <c r="O88" s="189"/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/>
      <c r="D89" s="193"/>
      <c r="E89" s="193"/>
      <c r="F89" s="214" t="str">
        <f>IF(E89&lt;&gt;"",ROUND((E89/((9.266*EXP(-0.04555*D89)+5.374))*100),0),"")</f>
        <v/>
      </c>
      <c r="G89" s="193"/>
      <c r="H89" s="193"/>
      <c r="I89" s="193"/>
      <c r="J89" s="193"/>
      <c r="K89" s="189"/>
      <c r="L89" s="189"/>
      <c r="M89" s="189"/>
      <c r="N89" s="189"/>
      <c r="O89" s="189"/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/>
      <c r="D90" s="193"/>
      <c r="E90" s="193"/>
      <c r="F90" s="214" t="str">
        <f t="shared" si="4"/>
        <v/>
      </c>
      <c r="G90" s="193"/>
      <c r="H90" s="193"/>
      <c r="I90" s="193"/>
      <c r="J90" s="193"/>
      <c r="K90" s="189"/>
      <c r="L90" s="189"/>
      <c r="M90" s="189"/>
      <c r="N90" s="189"/>
      <c r="O90" s="189"/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/>
      <c r="D91" s="193"/>
      <c r="E91" s="193"/>
      <c r="F91" s="214" t="str">
        <f t="shared" si="4"/>
        <v/>
      </c>
      <c r="G91" s="193"/>
      <c r="H91" s="193"/>
      <c r="I91" s="193"/>
      <c r="J91" s="193"/>
      <c r="K91" s="189"/>
      <c r="L91" s="189"/>
      <c r="M91" s="189"/>
      <c r="N91" s="189"/>
      <c r="O91" s="189"/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/>
      <c r="D92" s="193"/>
      <c r="E92" s="193"/>
      <c r="F92" s="214" t="str">
        <f t="shared" si="4"/>
        <v/>
      </c>
      <c r="G92" s="193"/>
      <c r="H92" s="193"/>
      <c r="I92" s="193"/>
      <c r="J92" s="193"/>
      <c r="K92" s="189"/>
      <c r="L92" s="189"/>
      <c r="M92" s="189"/>
      <c r="N92" s="189"/>
      <c r="O92" s="189"/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/>
      <c r="D93" s="193"/>
      <c r="E93" s="193"/>
      <c r="F93" s="214" t="str">
        <f t="shared" si="4"/>
        <v/>
      </c>
      <c r="G93" s="193"/>
      <c r="H93" s="193"/>
      <c r="I93" s="193"/>
      <c r="J93" s="193"/>
      <c r="K93" s="189"/>
      <c r="L93" s="189"/>
      <c r="M93" s="189"/>
      <c r="N93" s="189"/>
      <c r="O93" s="189"/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/>
      <c r="D94" s="193"/>
      <c r="E94" s="193"/>
      <c r="F94" s="214" t="str">
        <f t="shared" si="4"/>
        <v/>
      </c>
      <c r="G94" s="193"/>
      <c r="H94" s="193"/>
      <c r="I94" s="193"/>
      <c r="J94" s="193"/>
      <c r="K94" s="189"/>
      <c r="L94" s="189"/>
      <c r="M94" s="189"/>
      <c r="N94" s="189"/>
      <c r="O94" s="189"/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/>
      <c r="D95" s="193"/>
      <c r="E95" s="193"/>
      <c r="F95" s="214" t="str">
        <f t="shared" si="4"/>
        <v/>
      </c>
      <c r="G95" s="193"/>
      <c r="H95" s="193"/>
      <c r="I95" s="193"/>
      <c r="J95" s="193"/>
      <c r="K95" s="189"/>
      <c r="L95" s="189"/>
      <c r="M95" s="189"/>
      <c r="N95" s="189"/>
      <c r="O95" s="189"/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/>
      <c r="D96" s="193"/>
      <c r="E96" s="193"/>
      <c r="F96" s="214" t="str">
        <f>IF(E96&lt;&gt;"",ROUND((E96/((9.266*EXP(-0.04555*D96)+5.374))*100),0),"")</f>
        <v/>
      </c>
      <c r="G96" s="193"/>
      <c r="H96" s="193"/>
      <c r="I96" s="193"/>
      <c r="J96" s="193"/>
      <c r="K96" s="189"/>
      <c r="L96" s="189"/>
      <c r="M96" s="189"/>
      <c r="N96" s="189"/>
      <c r="O96" s="189"/>
      <c r="P96" s="189"/>
      <c r="Q96" s="193"/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/>
      <c r="D97" s="193"/>
      <c r="E97" s="193"/>
      <c r="F97" s="214" t="str">
        <f t="shared" si="4"/>
        <v/>
      </c>
      <c r="G97" s="193"/>
      <c r="H97" s="193"/>
      <c r="I97" s="193"/>
      <c r="J97" s="193"/>
      <c r="K97" s="189"/>
      <c r="L97" s="189"/>
      <c r="M97" s="189"/>
      <c r="N97" s="189"/>
      <c r="O97" s="189"/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/>
      <c r="D100" s="193"/>
      <c r="E100" s="193"/>
      <c r="F100" s="214" t="str">
        <f t="shared" ref="F100:F107" si="5">IF(E100&lt;&gt;"",ROUND((E100/((9.266*EXP(-0.04555*D100)+5.374))*100),0),"")</f>
        <v/>
      </c>
      <c r="G100" s="193"/>
      <c r="H100" s="193"/>
      <c r="I100" s="193"/>
      <c r="J100" s="193"/>
      <c r="K100" s="189"/>
      <c r="L100" s="189"/>
      <c r="M100" s="189"/>
      <c r="N100" s="189"/>
      <c r="O100" s="189"/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/>
      <c r="D101" s="193"/>
      <c r="E101" s="193"/>
      <c r="F101" s="214" t="str">
        <f t="shared" si="5"/>
        <v/>
      </c>
      <c r="G101" s="193"/>
      <c r="H101" s="193"/>
      <c r="I101" s="193"/>
      <c r="J101" s="193"/>
      <c r="K101" s="189"/>
      <c r="L101" s="189"/>
      <c r="M101" s="189"/>
      <c r="N101" s="189"/>
      <c r="O101" s="189"/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/>
      <c r="D102" s="193"/>
      <c r="E102" s="193"/>
      <c r="F102" s="214" t="str">
        <f t="shared" si="5"/>
        <v/>
      </c>
      <c r="G102" s="193"/>
      <c r="H102" s="193"/>
      <c r="I102" s="193"/>
      <c r="J102" s="193"/>
      <c r="K102" s="189"/>
      <c r="L102" s="189"/>
      <c r="M102" s="189"/>
      <c r="N102" s="189"/>
      <c r="O102" s="189"/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/>
      <c r="D103" s="193"/>
      <c r="E103" s="193"/>
      <c r="F103" s="214" t="str">
        <f t="shared" si="5"/>
        <v/>
      </c>
      <c r="G103" s="193"/>
      <c r="H103" s="193"/>
      <c r="I103" s="193"/>
      <c r="J103" s="193"/>
      <c r="K103" s="189"/>
      <c r="L103" s="189"/>
      <c r="M103" s="189"/>
      <c r="N103" s="189"/>
      <c r="O103" s="189"/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/>
      <c r="D104" s="193"/>
      <c r="E104" s="193"/>
      <c r="F104" s="214" t="str">
        <f t="shared" si="5"/>
        <v/>
      </c>
      <c r="G104" s="193"/>
      <c r="H104" s="193"/>
      <c r="I104" s="193"/>
      <c r="J104" s="193"/>
      <c r="K104" s="189"/>
      <c r="L104" s="189"/>
      <c r="M104" s="189"/>
      <c r="N104" s="189"/>
      <c r="O104" s="189"/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/>
      <c r="D105" s="193"/>
      <c r="E105" s="193"/>
      <c r="F105" s="214" t="str">
        <f>IF(E105&lt;&gt;"",ROUND((E105/((9.266*EXP(-0.04555*D105)+5.374))*100),0),"")</f>
        <v/>
      </c>
      <c r="G105" s="193"/>
      <c r="H105" s="193"/>
      <c r="I105" s="193"/>
      <c r="J105" s="193"/>
      <c r="K105" s="189"/>
      <c r="L105" s="189"/>
      <c r="M105" s="189"/>
      <c r="N105" s="189"/>
      <c r="O105" s="189"/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/>
      <c r="D106" s="193"/>
      <c r="E106" s="193"/>
      <c r="F106" s="214" t="str">
        <f t="shared" si="5"/>
        <v/>
      </c>
      <c r="G106" s="193"/>
      <c r="H106" s="193"/>
      <c r="I106" s="193"/>
      <c r="J106" s="193"/>
      <c r="K106" s="189"/>
      <c r="L106" s="189"/>
      <c r="M106" s="189"/>
      <c r="N106" s="189"/>
      <c r="O106" s="189"/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/>
      <c r="D107" s="193"/>
      <c r="E107" s="193"/>
      <c r="F107" s="214" t="str">
        <f t="shared" si="5"/>
        <v/>
      </c>
      <c r="G107" s="193"/>
      <c r="H107" s="193"/>
      <c r="I107" s="193"/>
      <c r="J107" s="193"/>
      <c r="K107" s="189"/>
      <c r="L107" s="189"/>
      <c r="M107" s="189"/>
      <c r="N107" s="189"/>
      <c r="O107" s="189"/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/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/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407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/>
      <c r="D112" s="193"/>
      <c r="E112" s="193"/>
      <c r="F112" s="214" t="str">
        <f t="shared" ref="F112:F131" si="6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/>
      <c r="D113" s="193"/>
      <c r="E113" s="193"/>
      <c r="F113" s="214" t="str">
        <f t="shared" si="6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/>
      <c r="D114" s="193"/>
      <c r="E114" s="193"/>
      <c r="F114" s="214" t="str">
        <f t="shared" si="6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/>
      <c r="D115" s="193"/>
      <c r="E115" s="193"/>
      <c r="F115" s="214" t="str">
        <f t="shared" si="6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/>
      <c r="D116" s="193"/>
      <c r="E116" s="193"/>
      <c r="F116" s="214" t="str">
        <f t="shared" si="6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/>
      <c r="D117" s="193"/>
      <c r="E117" s="193"/>
      <c r="F117" s="214" t="str">
        <f t="shared" si="6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/>
      <c r="D118" s="193"/>
      <c r="E118" s="193"/>
      <c r="F118" s="214" t="str">
        <f t="shared" si="6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/>
      <c r="D119" s="193"/>
      <c r="E119" s="193"/>
      <c r="F119" s="214" t="str">
        <f t="shared" si="6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/>
      <c r="D120" s="193"/>
      <c r="E120" s="193"/>
      <c r="F120" s="214" t="str">
        <f t="shared" si="6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/>
      <c r="D121" s="193"/>
      <c r="E121" s="193"/>
      <c r="F121" s="214" t="str">
        <f t="shared" si="6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/>
      <c r="D122" s="193"/>
      <c r="E122" s="193"/>
      <c r="F122" s="214" t="str">
        <f t="shared" si="6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/>
      <c r="D124" s="193"/>
      <c r="E124" s="193"/>
      <c r="F124" s="214" t="str">
        <f t="shared" si="6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/>
      <c r="D125" s="193"/>
      <c r="E125" s="193"/>
      <c r="F125" s="214" t="str">
        <f t="shared" si="6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/>
      <c r="D126" s="193"/>
      <c r="E126" s="193"/>
      <c r="F126" s="214" t="str">
        <f t="shared" si="6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/>
      <c r="D127" s="193"/>
      <c r="E127" s="193"/>
      <c r="F127" s="214" t="str">
        <f t="shared" si="6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/>
      <c r="D128" s="193"/>
      <c r="E128" s="193"/>
      <c r="F128" s="214" t="str">
        <f t="shared" si="6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/>
      <c r="D129" s="193"/>
      <c r="E129" s="193"/>
      <c r="F129" s="214" t="str">
        <f t="shared" si="6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93"/>
      <c r="E130" s="193"/>
      <c r="F130" s="214" t="str">
        <f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6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/>
      <c r="D134" s="193"/>
      <c r="E134" s="193"/>
      <c r="F134" s="214" t="str">
        <f t="shared" ref="F134:F143" si="7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/>
      <c r="D135" s="193"/>
      <c r="E135" s="193"/>
      <c r="F135" s="214" t="str">
        <f t="shared" si="7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/>
      <c r="D136" s="193"/>
      <c r="E136" s="193"/>
      <c r="F136" s="214" t="str">
        <f t="shared" si="7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/>
      <c r="D137" s="193"/>
      <c r="E137" s="193"/>
      <c r="F137" s="214" t="str">
        <f t="shared" si="7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/>
      <c r="D138" s="193"/>
      <c r="E138" s="193"/>
      <c r="F138" s="214" t="str">
        <f t="shared" si="7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/>
      <c r="D140" s="193"/>
      <c r="E140" s="193"/>
      <c r="F140" s="214" t="str">
        <f t="shared" si="7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/>
      <c r="D141" s="193"/>
      <c r="E141" s="193"/>
      <c r="F141" s="214" t="str">
        <f t="shared" si="7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/>
      <c r="D142" s="193"/>
      <c r="E142" s="193"/>
      <c r="F142" s="214" t="str">
        <f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/>
      <c r="D143" s="193"/>
      <c r="E143" s="193"/>
      <c r="F143" s="214" t="str">
        <f t="shared" si="7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/>
      <c r="D146" s="193"/>
      <c r="E146" s="193"/>
      <c r="F146" s="214" t="str">
        <f t="shared" ref="F146:F153" si="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/>
      <c r="D147" s="193"/>
      <c r="E147" s="193"/>
      <c r="F147" s="214" t="str">
        <f t="shared" si="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/>
      <c r="D148" s="193"/>
      <c r="E148" s="193"/>
      <c r="F148" s="214" t="str">
        <f t="shared" si="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/>
      <c r="D149" s="193"/>
      <c r="E149" s="193"/>
      <c r="F149" s="214" t="str">
        <f t="shared" si="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/>
      <c r="D150" s="193"/>
      <c r="E150" s="193"/>
      <c r="F150" s="214" t="str">
        <f t="shared" si="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/>
      <c r="D151" s="193"/>
      <c r="E151" s="193"/>
      <c r="F151" s="214" t="str">
        <f t="shared" si="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/>
      <c r="D152" s="193"/>
      <c r="E152" s="193"/>
      <c r="F152" s="214" t="str">
        <f t="shared" si="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/>
      <c r="D153" s="193"/>
      <c r="E153" s="193"/>
      <c r="F153" s="214" t="str">
        <f t="shared" si="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/>
      <c r="D154" s="193"/>
      <c r="E154" s="193"/>
      <c r="F154" s="214" t="str">
        <f t="shared" ref="F154:F163" si="9">IF(E154&lt;&gt;"",ROUND((E154/((9.266*EXP(-0.04555*D154)+5.374))*100),0),"")</f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/>
      <c r="D155" s="193"/>
      <c r="E155" s="193"/>
      <c r="F155" s="214" t="str">
        <f t="shared" si="9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/>
      <c r="D156" s="193"/>
      <c r="E156" s="193"/>
      <c r="F156" s="214" t="str">
        <f t="shared" si="9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/>
      <c r="D157" s="193"/>
      <c r="E157" s="193"/>
      <c r="F157" s="214" t="str">
        <f t="shared" si="9"/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/>
      <c r="D158" s="193"/>
      <c r="E158" s="193"/>
      <c r="F158" s="214" t="str">
        <f t="shared" si="9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/>
      <c r="D159" s="193"/>
      <c r="E159" s="193"/>
      <c r="F159" s="214" t="str">
        <f t="shared" si="9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/>
      <c r="D160" s="193"/>
      <c r="E160" s="193"/>
      <c r="F160" s="214" t="str">
        <f t="shared" si="9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/>
      <c r="D161" s="193"/>
      <c r="E161" s="193"/>
      <c r="F161" s="214" t="str">
        <f t="shared" si="9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/>
      <c r="D162" s="193"/>
      <c r="E162" s="193"/>
      <c r="F162" s="214" t="str">
        <f t="shared" si="9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/>
      <c r="D163" s="193"/>
      <c r="E163" s="193"/>
      <c r="F163" s="214" t="str">
        <f t="shared" si="9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/>
      <c r="D164" s="193"/>
      <c r="E164" s="193"/>
      <c r="F164" s="214" t="str">
        <f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/>
      <c r="D165" s="193"/>
      <c r="E165" s="193"/>
      <c r="F165" s="214" t="str">
        <f>IF(E165&lt;&gt;"",ROUND((E165/((9.266*EXP(-0.04555*D165)+5.374))*100),0),"")</f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/>
      <c r="D168" s="193"/>
      <c r="E168" s="193"/>
      <c r="F168" s="214" t="str">
        <f t="shared" ref="F168:F177" si="1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/>
      <c r="D169" s="193"/>
      <c r="E169" s="193"/>
      <c r="F169" s="214" t="str">
        <f t="shared" si="1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/>
      <c r="D170" s="193"/>
      <c r="E170" s="193"/>
      <c r="F170" s="214" t="str">
        <f t="shared" si="1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/>
      <c r="D171" s="193"/>
      <c r="E171" s="193"/>
      <c r="F171" s="214" t="str">
        <f t="shared" si="1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/>
      <c r="D172" s="193"/>
      <c r="E172" s="193"/>
      <c r="F172" s="214" t="str">
        <f t="shared" si="1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/>
      <c r="D174" s="193"/>
      <c r="E174" s="193"/>
      <c r="F174" s="214" t="str">
        <f t="shared" si="1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/>
      <c r="D175" s="193"/>
      <c r="E175" s="193"/>
      <c r="F175" s="214" t="str">
        <f t="shared" si="1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/>
      <c r="D176" s="193"/>
      <c r="E176" s="193"/>
      <c r="F176" s="214" t="str">
        <f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/>
      <c r="D177" s="193"/>
      <c r="E177" s="193"/>
      <c r="F177" s="214" t="str">
        <f t="shared" si="1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1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1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1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1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1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1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1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1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1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1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1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1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1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1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1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1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1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1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QIEQYBirtup6DFiQN8PtK6Q1asOy0KiEo9JtaJD4I4uifh4r2c9/qdY1hWTRjXSQbWeotw73BiuF1b5Ro6hY6g==" saltValue="XZQORKIkCqJucCqlKpgyjQ==" spinCount="100000" sheet="1" objects="1" scenarios="1"/>
  <phoneticPr fontId="155" type="noConversion"/>
  <conditionalFormatting sqref="Z7 S7:T8 F32:F42 F78:F97 F100:F109 F112:F131 F134:F143 F146:F165 F168:F177 F180:F199 F202:F211 F10:F29 F44:F63 F66:F76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G66:O76 G78:O97 D78:E97 G100:O109 D100:E109 G112:O131 D112:E131 G134:O143 D134:E143 G146:O165 D146:E165 G168:O177 D168:E177 G180:O199 D180:E199 G202:O211 D202:E211 D1:R6 P9:R65608 D30:N31 D32:E42 D64:O65 D98:O99 D110:O111 D132:O133 D144:O145 D166:O167 D178:O179 D200:O201 D212:O65608 D44:E63 D66:E76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311150</xdr:colOff>
                    <xdr:row>0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46" activePane="bottomRight" state="frozen"/>
      <selection pane="topRight"/>
      <selection pane="bottomLeft"/>
      <selection pane="bottomRight"/>
    </sheetView>
  </sheetViews>
  <sheetFormatPr defaultColWidth="6.9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>
        <v>45734</v>
      </c>
      <c r="D40" s="192">
        <v>13.33</v>
      </c>
      <c r="E40" s="192">
        <v>13.33</v>
      </c>
      <c r="F40" s="214">
        <v>91</v>
      </c>
      <c r="G40" s="192">
        <v>8.1</v>
      </c>
      <c r="H40" s="192">
        <v>4.8</v>
      </c>
      <c r="I40" s="192">
        <v>50</v>
      </c>
      <c r="J40" s="194">
        <v>2.4</v>
      </c>
      <c r="K40" s="195">
        <v>6.1</v>
      </c>
      <c r="L40" s="195">
        <v>51</v>
      </c>
      <c r="M40" s="195">
        <v>2700</v>
      </c>
      <c r="N40" s="195" t="s">
        <v>148</v>
      </c>
      <c r="O40" s="195">
        <v>3100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>
        <v>45734</v>
      </c>
      <c r="D41" s="192">
        <v>11.35</v>
      </c>
      <c r="E41" s="192">
        <v>11.35</v>
      </c>
      <c r="F41" s="214">
        <v>89</v>
      </c>
      <c r="G41" s="192">
        <v>7.8</v>
      </c>
      <c r="H41" s="192">
        <v>5.3</v>
      </c>
      <c r="I41" s="192">
        <v>48.8</v>
      </c>
      <c r="J41" s="194">
        <v>2.2999999999999998</v>
      </c>
      <c r="K41" s="195">
        <v>14</v>
      </c>
      <c r="L41" s="195">
        <v>58</v>
      </c>
      <c r="M41" s="195">
        <v>2100</v>
      </c>
      <c r="N41" s="195">
        <v>89</v>
      </c>
      <c r="O41" s="195">
        <v>2500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>
        <v>45734</v>
      </c>
      <c r="D42" s="192">
        <v>11.48</v>
      </c>
      <c r="E42" s="192">
        <v>11.48</v>
      </c>
      <c r="F42" s="214">
        <v>90</v>
      </c>
      <c r="G42" s="192">
        <v>7.8</v>
      </c>
      <c r="H42" s="192">
        <v>6.3</v>
      </c>
      <c r="I42" s="192">
        <v>46.5</v>
      </c>
      <c r="J42" s="194">
        <v>2.2999999999999998</v>
      </c>
      <c r="K42" s="195">
        <v>19</v>
      </c>
      <c r="L42" s="195">
        <v>62</v>
      </c>
      <c r="M42" s="195">
        <v>1400</v>
      </c>
      <c r="N42" s="195">
        <v>110</v>
      </c>
      <c r="O42" s="195">
        <v>2000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>
        <v>45728</v>
      </c>
      <c r="D43" s="192">
        <v>4.5999999999999996</v>
      </c>
      <c r="E43" s="192">
        <v>15.03</v>
      </c>
      <c r="F43" s="214">
        <v>118</v>
      </c>
      <c r="G43" s="192">
        <v>8.5</v>
      </c>
      <c r="H43" s="192">
        <v>4.5999999999999996</v>
      </c>
      <c r="I43" s="192">
        <v>42</v>
      </c>
      <c r="J43" s="194">
        <v>2.8</v>
      </c>
      <c r="K43" s="195">
        <v>3.6</v>
      </c>
      <c r="L43" s="195">
        <v>49</v>
      </c>
      <c r="M43" s="195">
        <v>3000</v>
      </c>
      <c r="N43" s="195" t="s">
        <v>148</v>
      </c>
      <c r="O43" s="195">
        <v>3700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>
        <v>45728</v>
      </c>
      <c r="D44" s="192">
        <v>5.4</v>
      </c>
      <c r="E44" s="192">
        <v>12.93</v>
      </c>
      <c r="F44" s="214">
        <v>100</v>
      </c>
      <c r="G44" s="192">
        <v>8.4</v>
      </c>
      <c r="H44" s="192">
        <v>4.5999999999999996</v>
      </c>
      <c r="I44" s="192">
        <v>53.4</v>
      </c>
      <c r="J44" s="194">
        <v>3.9</v>
      </c>
      <c r="K44" s="195">
        <v>2.8</v>
      </c>
      <c r="L44" s="195">
        <v>37</v>
      </c>
      <c r="M44" s="195">
        <v>4300</v>
      </c>
      <c r="N44" s="195" t="s">
        <v>148</v>
      </c>
      <c r="O44" s="195">
        <v>5200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>
        <v>45728</v>
      </c>
      <c r="D45" s="192">
        <v>5.4</v>
      </c>
      <c r="E45" s="192">
        <v>12.25</v>
      </c>
      <c r="F45" s="214">
        <v>97</v>
      </c>
      <c r="G45" s="192">
        <v>8.1</v>
      </c>
      <c r="H45" s="192">
        <v>2.4</v>
      </c>
      <c r="I45" s="192">
        <v>54.1</v>
      </c>
      <c r="J45" s="194">
        <v>1.6</v>
      </c>
      <c r="K45" s="195">
        <v>11</v>
      </c>
      <c r="L45" s="195">
        <v>26</v>
      </c>
      <c r="M45" s="195">
        <v>3600</v>
      </c>
      <c r="N45" s="195">
        <v>24</v>
      </c>
      <c r="O45" s="195">
        <v>4200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>
        <v>45734</v>
      </c>
      <c r="D46" s="192">
        <v>2.9</v>
      </c>
      <c r="E46" s="192">
        <v>16.53</v>
      </c>
      <c r="F46" s="214">
        <v>123</v>
      </c>
      <c r="G46" s="192">
        <v>8.4</v>
      </c>
      <c r="H46" s="192">
        <v>1.6</v>
      </c>
      <c r="I46" s="192">
        <v>44.6</v>
      </c>
      <c r="J46" s="194">
        <v>2.2000000000000002</v>
      </c>
      <c r="K46" s="195">
        <v>3.4</v>
      </c>
      <c r="L46" s="195">
        <v>32</v>
      </c>
      <c r="M46" s="195">
        <v>3500</v>
      </c>
      <c r="N46" s="195" t="s">
        <v>148</v>
      </c>
      <c r="O46" s="195">
        <v>3800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>
        <v>45734</v>
      </c>
      <c r="D47" s="192">
        <v>3.2</v>
      </c>
      <c r="E47" s="192">
        <v>14.25</v>
      </c>
      <c r="F47" s="214">
        <v>106</v>
      </c>
      <c r="G47" s="192">
        <v>8.1</v>
      </c>
      <c r="H47" s="192">
        <v>3</v>
      </c>
      <c r="I47" s="192">
        <v>56</v>
      </c>
      <c r="J47" s="194">
        <v>2.2000000000000002</v>
      </c>
      <c r="K47" s="195">
        <v>10</v>
      </c>
      <c r="L47" s="195">
        <v>27</v>
      </c>
      <c r="M47" s="195">
        <v>3400</v>
      </c>
      <c r="N47" s="195">
        <v>120</v>
      </c>
      <c r="O47" s="195">
        <v>3400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>
        <v>45734</v>
      </c>
      <c r="D48" s="192">
        <v>2.8</v>
      </c>
      <c r="E48" s="192">
        <v>13.88</v>
      </c>
      <c r="F48" s="214">
        <v>103</v>
      </c>
      <c r="G48" s="192">
        <v>8</v>
      </c>
      <c r="H48" s="192">
        <v>3.8</v>
      </c>
      <c r="I48" s="192">
        <v>36.9</v>
      </c>
      <c r="J48" s="194">
        <v>1.3</v>
      </c>
      <c r="K48" s="195">
        <v>14</v>
      </c>
      <c r="L48" s="195">
        <v>35</v>
      </c>
      <c r="M48" s="195">
        <v>1400</v>
      </c>
      <c r="N48" s="195" t="s">
        <v>148</v>
      </c>
      <c r="O48" s="195">
        <v>1800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>
        <v>45728</v>
      </c>
      <c r="D49" s="192">
        <v>4.5999999999999996</v>
      </c>
      <c r="E49" s="192">
        <v>13.39</v>
      </c>
      <c r="F49" s="214">
        <v>104</v>
      </c>
      <c r="G49" s="192">
        <v>8.4</v>
      </c>
      <c r="H49" s="192">
        <v>1.5</v>
      </c>
      <c r="I49" s="192">
        <v>57.4</v>
      </c>
      <c r="J49" s="194">
        <v>1.5</v>
      </c>
      <c r="K49" s="195">
        <v>12</v>
      </c>
      <c r="L49" s="195">
        <v>20</v>
      </c>
      <c r="M49" s="195">
        <v>4300</v>
      </c>
      <c r="N49" s="195" t="s">
        <v>148</v>
      </c>
      <c r="O49" s="195">
        <v>5000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>
        <v>45734</v>
      </c>
      <c r="D50" s="192">
        <v>4.5999999999999996</v>
      </c>
      <c r="E50" s="192">
        <v>17.86</v>
      </c>
      <c r="F50" s="214">
        <v>139</v>
      </c>
      <c r="G50" s="192">
        <v>8.5</v>
      </c>
      <c r="H50" s="192">
        <v>1.4</v>
      </c>
      <c r="I50" s="192">
        <v>55.1</v>
      </c>
      <c r="J50" s="194">
        <v>2.7</v>
      </c>
      <c r="K50" s="195">
        <v>5</v>
      </c>
      <c r="L50" s="195">
        <v>30</v>
      </c>
      <c r="M50" s="195">
        <v>4600</v>
      </c>
      <c r="N50" s="195" t="s">
        <v>148</v>
      </c>
      <c r="O50" s="195">
        <v>4800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>
        <v>45734</v>
      </c>
      <c r="D51" s="192">
        <v>4.7</v>
      </c>
      <c r="E51" s="192">
        <v>16.8</v>
      </c>
      <c r="F51" s="214">
        <v>131</v>
      </c>
      <c r="G51" s="192">
        <v>8.5</v>
      </c>
      <c r="H51" s="192">
        <v>1.8</v>
      </c>
      <c r="I51" s="192">
        <v>56.2</v>
      </c>
      <c r="J51" s="194">
        <v>2.6</v>
      </c>
      <c r="K51" s="195">
        <v>9.3000000000000007</v>
      </c>
      <c r="L51" s="195">
        <v>44</v>
      </c>
      <c r="M51" s="195">
        <v>4500</v>
      </c>
      <c r="N51" s="195">
        <v>110</v>
      </c>
      <c r="O51" s="195">
        <v>4800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>
        <v>45734</v>
      </c>
      <c r="D52" s="192">
        <v>4.4000000000000004</v>
      </c>
      <c r="E52" s="192">
        <v>16.05</v>
      </c>
      <c r="F52" s="214">
        <v>124</v>
      </c>
      <c r="G52" s="192">
        <v>8.5</v>
      </c>
      <c r="H52" s="192">
        <v>1.5</v>
      </c>
      <c r="I52" s="192">
        <v>47.3</v>
      </c>
      <c r="J52" s="194">
        <v>2.2000000000000002</v>
      </c>
      <c r="K52" s="195">
        <v>7</v>
      </c>
      <c r="L52" s="195">
        <v>27</v>
      </c>
      <c r="M52" s="195">
        <v>4900</v>
      </c>
      <c r="N52" s="195" t="s">
        <v>148</v>
      </c>
      <c r="O52" s="195">
        <v>4900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>
        <v>45734</v>
      </c>
      <c r="D53" s="192">
        <v>3</v>
      </c>
      <c r="E53" s="192">
        <v>14.05</v>
      </c>
      <c r="F53" s="214">
        <v>104</v>
      </c>
      <c r="G53" s="192">
        <v>8.1</v>
      </c>
      <c r="H53" s="192">
        <v>1.9</v>
      </c>
      <c r="I53" s="192">
        <v>39.200000000000003</v>
      </c>
      <c r="J53" s="194">
        <v>1.6</v>
      </c>
      <c r="K53" s="195">
        <v>21</v>
      </c>
      <c r="L53" s="195">
        <v>40</v>
      </c>
      <c r="M53" s="195">
        <v>3600</v>
      </c>
      <c r="N53" s="195" t="s">
        <v>148</v>
      </c>
      <c r="O53" s="195">
        <v>3600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>
        <v>45734</v>
      </c>
      <c r="D54" s="192">
        <v>5.7</v>
      </c>
      <c r="E54" s="192">
        <v>15.4</v>
      </c>
      <c r="F54" s="214">
        <v>123</v>
      </c>
      <c r="G54" s="192">
        <v>8.1999999999999993</v>
      </c>
      <c r="H54" s="192">
        <v>2.4</v>
      </c>
      <c r="I54" s="192">
        <v>62.5</v>
      </c>
      <c r="J54" s="194">
        <v>2</v>
      </c>
      <c r="K54" s="195">
        <v>14</v>
      </c>
      <c r="L54" s="195">
        <v>37</v>
      </c>
      <c r="M54" s="195">
        <v>4400</v>
      </c>
      <c r="N54" s="195">
        <v>49</v>
      </c>
      <c r="O54" s="195">
        <v>4700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>
        <v>45734</v>
      </c>
      <c r="D55" s="192">
        <v>4.3</v>
      </c>
      <c r="E55" s="192">
        <v>16.57</v>
      </c>
      <c r="F55" s="214">
        <v>128</v>
      </c>
      <c r="G55" s="192">
        <v>8.4</v>
      </c>
      <c r="H55" s="192">
        <v>1.8</v>
      </c>
      <c r="I55" s="192">
        <v>60.7</v>
      </c>
      <c r="J55" s="194">
        <v>1.8</v>
      </c>
      <c r="K55" s="195">
        <v>8.1</v>
      </c>
      <c r="L55" s="195">
        <v>26</v>
      </c>
      <c r="M55" s="195">
        <v>2800</v>
      </c>
      <c r="N55" s="195" t="s">
        <v>148</v>
      </c>
      <c r="O55" s="195">
        <v>3000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>
        <v>45728</v>
      </c>
      <c r="D56" s="192">
        <v>5.7</v>
      </c>
      <c r="E56" s="192">
        <v>12.3</v>
      </c>
      <c r="F56" s="214">
        <v>98</v>
      </c>
      <c r="G56" s="192">
        <v>8</v>
      </c>
      <c r="H56" s="192">
        <v>5.6</v>
      </c>
      <c r="I56" s="192">
        <v>42.7</v>
      </c>
      <c r="J56" s="194">
        <v>2.7</v>
      </c>
      <c r="K56" s="195">
        <v>9.6999999999999993</v>
      </c>
      <c r="L56" s="195">
        <v>48</v>
      </c>
      <c r="M56" s="195">
        <v>850</v>
      </c>
      <c r="N56" s="195">
        <v>27</v>
      </c>
      <c r="O56" s="195">
        <v>1400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>
        <v>45734</v>
      </c>
      <c r="D57" s="192">
        <v>4.7</v>
      </c>
      <c r="E57" s="192">
        <v>14.25</v>
      </c>
      <c r="F57" s="214">
        <v>111</v>
      </c>
      <c r="G57" s="192">
        <v>8.5</v>
      </c>
      <c r="H57" s="192">
        <v>1.9</v>
      </c>
      <c r="I57" s="192">
        <v>33.799999999999997</v>
      </c>
      <c r="J57" s="194">
        <v>3</v>
      </c>
      <c r="K57" s="195" t="s">
        <v>149</v>
      </c>
      <c r="L57" s="195">
        <v>28</v>
      </c>
      <c r="M57" s="195">
        <v>780</v>
      </c>
      <c r="N57" s="195">
        <v>16</v>
      </c>
      <c r="O57" s="195">
        <v>1300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>
        <v>45728</v>
      </c>
      <c r="D58" s="192">
        <v>4.3</v>
      </c>
      <c r="E58" s="192">
        <v>14.6</v>
      </c>
      <c r="F58" s="214">
        <v>112</v>
      </c>
      <c r="G58" s="192">
        <v>8.4</v>
      </c>
      <c r="H58" s="192">
        <v>2.7</v>
      </c>
      <c r="I58" s="192">
        <v>42.2</v>
      </c>
      <c r="J58" s="194" t="s">
        <v>18</v>
      </c>
      <c r="K58" s="195">
        <v>4.8</v>
      </c>
      <c r="L58" s="195">
        <v>48</v>
      </c>
      <c r="M58" s="195">
        <v>3100</v>
      </c>
      <c r="N58" s="195" t="s">
        <v>148</v>
      </c>
      <c r="O58" s="195">
        <v>3700</v>
      </c>
      <c r="P58" s="195" t="s">
        <v>18</v>
      </c>
      <c r="Q58" s="192">
        <f>IF(Indata!Q62="","",Indata!Q62)</f>
        <v>1.6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>
        <v>45728</v>
      </c>
      <c r="D59" s="192">
        <v>4.7</v>
      </c>
      <c r="E59" s="192">
        <v>14.55</v>
      </c>
      <c r="F59" s="214">
        <v>113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9.6999999999999993</v>
      </c>
      <c r="L59" s="195">
        <v>51</v>
      </c>
      <c r="M59" s="195">
        <v>3100</v>
      </c>
      <c r="N59" s="195" t="s">
        <v>148</v>
      </c>
      <c r="O59" s="195">
        <v>3800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>
        <v>45761</v>
      </c>
      <c r="D62" s="192">
        <v>11.5</v>
      </c>
      <c r="E62" s="192">
        <v>9.98</v>
      </c>
      <c r="F62" s="214">
        <v>92</v>
      </c>
      <c r="G62" s="192">
        <v>8</v>
      </c>
      <c r="H62" s="192">
        <v>2.6</v>
      </c>
      <c r="I62" s="192">
        <v>57.6</v>
      </c>
      <c r="J62" s="194">
        <v>1.7</v>
      </c>
      <c r="K62" s="195">
        <v>14</v>
      </c>
      <c r="L62" s="195">
        <v>45</v>
      </c>
      <c r="M62" s="195">
        <v>1800</v>
      </c>
      <c r="N62" s="195">
        <v>30</v>
      </c>
      <c r="O62" s="195">
        <v>2500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>
        <v>45761</v>
      </c>
      <c r="D63" s="192">
        <v>11.8</v>
      </c>
      <c r="E63" s="192">
        <v>8.5399999999999991</v>
      </c>
      <c r="F63" s="214">
        <v>79</v>
      </c>
      <c r="G63" s="192">
        <v>7.8</v>
      </c>
      <c r="H63" s="192">
        <v>3.5</v>
      </c>
      <c r="I63" s="192">
        <v>49.7</v>
      </c>
      <c r="J63" s="194">
        <v>1.9</v>
      </c>
      <c r="K63" s="195">
        <v>21</v>
      </c>
      <c r="L63" s="195">
        <v>59</v>
      </c>
      <c r="M63" s="195">
        <v>1200</v>
      </c>
      <c r="N63" s="195">
        <v>130</v>
      </c>
      <c r="O63" s="195">
        <v>1800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>
        <v>45761</v>
      </c>
      <c r="D64" s="192">
        <v>10.199999999999999</v>
      </c>
      <c r="E64" s="192">
        <v>11.89</v>
      </c>
      <c r="F64" s="214">
        <v>106</v>
      </c>
      <c r="G64" s="192">
        <v>8.6999999999999993</v>
      </c>
      <c r="H64" s="192">
        <v>1.1000000000000001</v>
      </c>
      <c r="I64" s="192">
        <v>41.5</v>
      </c>
      <c r="J64" s="194">
        <v>2</v>
      </c>
      <c r="K64" s="195" t="s">
        <v>149</v>
      </c>
      <c r="L64" s="195">
        <v>25</v>
      </c>
      <c r="M64" s="195">
        <v>2400</v>
      </c>
      <c r="N64" s="195">
        <v>33</v>
      </c>
      <c r="O64" s="195">
        <v>3000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>
        <v>45761</v>
      </c>
      <c r="D65" s="192">
        <v>10.7</v>
      </c>
      <c r="E65" s="192">
        <v>10.88</v>
      </c>
      <c r="F65" s="214">
        <v>98</v>
      </c>
      <c r="G65" s="192">
        <v>8.1</v>
      </c>
      <c r="H65" s="192">
        <v>1.5</v>
      </c>
      <c r="I65" s="192">
        <v>53.4</v>
      </c>
      <c r="J65" s="194">
        <v>2</v>
      </c>
      <c r="K65" s="195">
        <v>2.5</v>
      </c>
      <c r="L65" s="195">
        <v>25</v>
      </c>
      <c r="M65" s="195">
        <v>2200</v>
      </c>
      <c r="N65" s="195">
        <v>28</v>
      </c>
      <c r="O65" s="195">
        <v>2700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>
        <v>45761</v>
      </c>
      <c r="D66" s="192">
        <v>11.3</v>
      </c>
      <c r="E66" s="192">
        <v>10.5</v>
      </c>
      <c r="F66" s="214">
        <v>96</v>
      </c>
      <c r="G66" s="192">
        <v>8.1</v>
      </c>
      <c r="H66" s="192">
        <v>1.4</v>
      </c>
      <c r="I66" s="192">
        <v>70.099999999999994</v>
      </c>
      <c r="J66" s="194">
        <v>2.6</v>
      </c>
      <c r="K66" s="195">
        <v>13</v>
      </c>
      <c r="L66" s="195">
        <v>50</v>
      </c>
      <c r="M66" s="195">
        <v>2300</v>
      </c>
      <c r="N66" s="195">
        <v>26</v>
      </c>
      <c r="O66" s="195">
        <v>3000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>
        <v>45761</v>
      </c>
      <c r="D67" s="192">
        <v>12</v>
      </c>
      <c r="E67" s="192">
        <v>12.59</v>
      </c>
      <c r="F67" s="214">
        <v>117</v>
      </c>
      <c r="G67" s="192">
        <v>8.1999999999999993</v>
      </c>
      <c r="H67" s="192">
        <v>1.5</v>
      </c>
      <c r="I67" s="192">
        <v>70</v>
      </c>
      <c r="J67" s="194">
        <v>2.5</v>
      </c>
      <c r="K67" s="195">
        <v>16</v>
      </c>
      <c r="L67" s="195">
        <v>54</v>
      </c>
      <c r="M67" s="195">
        <v>2500</v>
      </c>
      <c r="N67" s="195">
        <v>34</v>
      </c>
      <c r="O67" s="195">
        <v>3200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>
        <v>45761</v>
      </c>
      <c r="D68" s="192">
        <v>10.8</v>
      </c>
      <c r="E68" s="192">
        <v>12.15</v>
      </c>
      <c r="F68" s="214">
        <v>110</v>
      </c>
      <c r="G68" s="192">
        <v>8.3000000000000007</v>
      </c>
      <c r="H68" s="192">
        <v>1.6</v>
      </c>
      <c r="I68" s="192">
        <v>51.7</v>
      </c>
      <c r="J68" s="194">
        <v>2.2000000000000002</v>
      </c>
      <c r="K68" s="195">
        <v>8.1999999999999993</v>
      </c>
      <c r="L68" s="195">
        <v>28</v>
      </c>
      <c r="M68" s="195">
        <v>2600</v>
      </c>
      <c r="N68" s="195">
        <v>15</v>
      </c>
      <c r="O68" s="195">
        <v>3200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>
        <v>45761</v>
      </c>
      <c r="D69" s="192">
        <v>11.2</v>
      </c>
      <c r="E69" s="192">
        <v>11.58</v>
      </c>
      <c r="F69" s="214">
        <v>106</v>
      </c>
      <c r="G69" s="192">
        <v>8</v>
      </c>
      <c r="H69" s="192">
        <v>4.3</v>
      </c>
      <c r="I69" s="192">
        <v>43.1</v>
      </c>
      <c r="J69" s="194">
        <v>1.8</v>
      </c>
      <c r="K69" s="195">
        <v>16</v>
      </c>
      <c r="L69" s="195">
        <v>52</v>
      </c>
      <c r="M69" s="195">
        <v>490</v>
      </c>
      <c r="N69" s="195">
        <v>31</v>
      </c>
      <c r="O69" s="195">
        <v>1100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>
        <v>45761</v>
      </c>
      <c r="D70" s="192">
        <v>9.4</v>
      </c>
      <c r="E70" s="192">
        <v>11.78</v>
      </c>
      <c r="F70" s="214">
        <v>103</v>
      </c>
      <c r="G70" s="192">
        <v>8.6999999999999993</v>
      </c>
      <c r="H70" s="192">
        <v>1.6</v>
      </c>
      <c r="I70" s="192">
        <v>41.2</v>
      </c>
      <c r="J70" s="194" t="s">
        <v>18</v>
      </c>
      <c r="K70" s="195" t="s">
        <v>149</v>
      </c>
      <c r="L70" s="195">
        <v>23</v>
      </c>
      <c r="M70" s="195">
        <v>2400</v>
      </c>
      <c r="N70" s="195">
        <v>52</v>
      </c>
      <c r="O70" s="195">
        <v>2900</v>
      </c>
      <c r="P70" s="195">
        <v>2.2999999999999998</v>
      </c>
      <c r="Q70" s="192">
        <f>IF(Indata!Q74="","",Indata!Q74)</f>
        <v>3.4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>
        <v>45761</v>
      </c>
      <c r="D71" s="192">
        <v>9.5</v>
      </c>
      <c r="E71" s="192">
        <v>11.41</v>
      </c>
      <c r="F71" s="214">
        <v>100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149</v>
      </c>
      <c r="L71" s="195">
        <v>26</v>
      </c>
      <c r="M71" s="195">
        <v>2300</v>
      </c>
      <c r="N71" s="195">
        <v>72</v>
      </c>
      <c r="O71" s="195">
        <v>3000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18</v>
      </c>
      <c r="D74" s="192" t="s">
        <v>18</v>
      </c>
      <c r="E74" s="192" t="s">
        <v>18</v>
      </c>
      <c r="F74" s="214" t="s">
        <v>18</v>
      </c>
      <c r="G74" s="192" t="s">
        <v>18</v>
      </c>
      <c r="H74" s="192" t="s">
        <v>18</v>
      </c>
      <c r="I74" s="192" t="s">
        <v>18</v>
      </c>
      <c r="J74" s="194" t="s">
        <v>18</v>
      </c>
      <c r="K74" s="195" t="s">
        <v>18</v>
      </c>
      <c r="L74" s="195" t="s">
        <v>18</v>
      </c>
      <c r="M74" s="195" t="s">
        <v>18</v>
      </c>
      <c r="N74" s="195" t="s">
        <v>18</v>
      </c>
      <c r="O74" s="195" t="s">
        <v>18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18</v>
      </c>
      <c r="D75" s="192" t="s">
        <v>18</v>
      </c>
      <c r="E75" s="192" t="s">
        <v>18</v>
      </c>
      <c r="F75" s="214" t="s">
        <v>18</v>
      </c>
      <c r="G75" s="192" t="s">
        <v>18</v>
      </c>
      <c r="H75" s="192" t="s">
        <v>18</v>
      </c>
      <c r="I75" s="192" t="s">
        <v>18</v>
      </c>
      <c r="J75" s="194" t="s">
        <v>18</v>
      </c>
      <c r="K75" s="195" t="s">
        <v>18</v>
      </c>
      <c r="L75" s="195" t="s">
        <v>18</v>
      </c>
      <c r="M75" s="195" t="s">
        <v>18</v>
      </c>
      <c r="N75" s="195" t="s">
        <v>18</v>
      </c>
      <c r="O75" s="195" t="s">
        <v>18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18</v>
      </c>
      <c r="D76" s="192" t="s">
        <v>18</v>
      </c>
      <c r="E76" s="192" t="s">
        <v>18</v>
      </c>
      <c r="F76" s="214" t="s">
        <v>18</v>
      </c>
      <c r="G76" s="192" t="s">
        <v>18</v>
      </c>
      <c r="H76" s="192" t="s">
        <v>18</v>
      </c>
      <c r="I76" s="192" t="s">
        <v>18</v>
      </c>
      <c r="J76" s="194" t="s">
        <v>18</v>
      </c>
      <c r="K76" s="195" t="s">
        <v>18</v>
      </c>
      <c r="L76" s="195" t="s">
        <v>18</v>
      </c>
      <c r="M76" s="195" t="s">
        <v>18</v>
      </c>
      <c r="N76" s="195" t="s">
        <v>18</v>
      </c>
      <c r="O76" s="195" t="s">
        <v>18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18</v>
      </c>
      <c r="D77" s="192" t="s">
        <v>18</v>
      </c>
      <c r="E77" s="192" t="s">
        <v>18</v>
      </c>
      <c r="F77" s="214" t="s">
        <v>18</v>
      </c>
      <c r="G77" s="192" t="s">
        <v>18</v>
      </c>
      <c r="H77" s="192" t="s">
        <v>18</v>
      </c>
      <c r="I77" s="192" t="s">
        <v>18</v>
      </c>
      <c r="J77" s="194" t="s">
        <v>18</v>
      </c>
      <c r="K77" s="195" t="s">
        <v>18</v>
      </c>
      <c r="L77" s="195" t="s">
        <v>18</v>
      </c>
      <c r="M77" s="195" t="s">
        <v>18</v>
      </c>
      <c r="N77" s="195" t="s">
        <v>18</v>
      </c>
      <c r="O77" s="195" t="s">
        <v>18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18</v>
      </c>
      <c r="D78" s="192" t="s">
        <v>18</v>
      </c>
      <c r="E78" s="192" t="s">
        <v>18</v>
      </c>
      <c r="F78" s="214" t="s">
        <v>18</v>
      </c>
      <c r="G78" s="192" t="s">
        <v>18</v>
      </c>
      <c r="H78" s="192" t="s">
        <v>18</v>
      </c>
      <c r="I78" s="192" t="s">
        <v>18</v>
      </c>
      <c r="J78" s="194" t="s">
        <v>18</v>
      </c>
      <c r="K78" s="195" t="s">
        <v>18</v>
      </c>
      <c r="L78" s="195" t="s">
        <v>18</v>
      </c>
      <c r="M78" s="195" t="s">
        <v>18</v>
      </c>
      <c r="N78" s="195" t="s">
        <v>18</v>
      </c>
      <c r="O78" s="195" t="s">
        <v>18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18</v>
      </c>
      <c r="D79" s="192" t="s">
        <v>18</v>
      </c>
      <c r="E79" s="192" t="s">
        <v>18</v>
      </c>
      <c r="F79" s="214" t="s">
        <v>18</v>
      </c>
      <c r="G79" s="192" t="s">
        <v>18</v>
      </c>
      <c r="H79" s="192" t="s">
        <v>18</v>
      </c>
      <c r="I79" s="192" t="s">
        <v>18</v>
      </c>
      <c r="J79" s="194" t="s">
        <v>18</v>
      </c>
      <c r="K79" s="195" t="s">
        <v>18</v>
      </c>
      <c r="L79" s="195" t="s">
        <v>18</v>
      </c>
      <c r="M79" s="195" t="s">
        <v>18</v>
      </c>
      <c r="N79" s="195" t="s">
        <v>18</v>
      </c>
      <c r="O79" s="195" t="s">
        <v>18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18</v>
      </c>
      <c r="D80" s="192" t="s">
        <v>18</v>
      </c>
      <c r="E80" s="192" t="s">
        <v>18</v>
      </c>
      <c r="F80" s="214" t="s">
        <v>18</v>
      </c>
      <c r="G80" s="192" t="s">
        <v>18</v>
      </c>
      <c r="H80" s="192" t="s">
        <v>18</v>
      </c>
      <c r="I80" s="192" t="s">
        <v>18</v>
      </c>
      <c r="J80" s="194" t="s">
        <v>18</v>
      </c>
      <c r="K80" s="195" t="s">
        <v>18</v>
      </c>
      <c r="L80" s="195" t="s">
        <v>18</v>
      </c>
      <c r="M80" s="195" t="s">
        <v>18</v>
      </c>
      <c r="N80" s="195" t="s">
        <v>18</v>
      </c>
      <c r="O80" s="195" t="s">
        <v>18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18</v>
      </c>
      <c r="D81" s="192" t="s">
        <v>18</v>
      </c>
      <c r="E81" s="192" t="s">
        <v>18</v>
      </c>
      <c r="F81" s="214" t="s">
        <v>18</v>
      </c>
      <c r="G81" s="192" t="s">
        <v>18</v>
      </c>
      <c r="H81" s="192" t="s">
        <v>18</v>
      </c>
      <c r="I81" s="192" t="s">
        <v>18</v>
      </c>
      <c r="J81" s="194" t="s">
        <v>18</v>
      </c>
      <c r="K81" s="195" t="s">
        <v>18</v>
      </c>
      <c r="L81" s="195" t="s">
        <v>18</v>
      </c>
      <c r="M81" s="195" t="s">
        <v>18</v>
      </c>
      <c r="N81" s="195" t="s">
        <v>18</v>
      </c>
      <c r="O81" s="195" t="s">
        <v>18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18</v>
      </c>
      <c r="D82" s="192" t="s">
        <v>18</v>
      </c>
      <c r="E82" s="192" t="s">
        <v>18</v>
      </c>
      <c r="F82" s="214" t="s">
        <v>18</v>
      </c>
      <c r="G82" s="192" t="s">
        <v>18</v>
      </c>
      <c r="H82" s="192" t="s">
        <v>18</v>
      </c>
      <c r="I82" s="192" t="s">
        <v>18</v>
      </c>
      <c r="J82" s="194" t="s">
        <v>18</v>
      </c>
      <c r="K82" s="195" t="s">
        <v>18</v>
      </c>
      <c r="L82" s="195" t="s">
        <v>18</v>
      </c>
      <c r="M82" s="195" t="s">
        <v>18</v>
      </c>
      <c r="N82" s="195" t="s">
        <v>18</v>
      </c>
      <c r="O82" s="195" t="s">
        <v>18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18</v>
      </c>
      <c r="D83" s="192" t="s">
        <v>18</v>
      </c>
      <c r="E83" s="192" t="s">
        <v>18</v>
      </c>
      <c r="F83" s="214" t="s">
        <v>18</v>
      </c>
      <c r="G83" s="192" t="s">
        <v>18</v>
      </c>
      <c r="H83" s="192" t="s">
        <v>18</v>
      </c>
      <c r="I83" s="192" t="s">
        <v>18</v>
      </c>
      <c r="J83" s="194" t="s">
        <v>18</v>
      </c>
      <c r="K83" s="195" t="s">
        <v>18</v>
      </c>
      <c r="L83" s="195" t="s">
        <v>18</v>
      </c>
      <c r="M83" s="195" t="s">
        <v>18</v>
      </c>
      <c r="N83" s="195" t="s">
        <v>18</v>
      </c>
      <c r="O83" s="195" t="s">
        <v>18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18</v>
      </c>
      <c r="D84" s="192" t="s">
        <v>18</v>
      </c>
      <c r="E84" s="192" t="s">
        <v>18</v>
      </c>
      <c r="F84" s="214" t="s">
        <v>18</v>
      </c>
      <c r="G84" s="192" t="s">
        <v>18</v>
      </c>
      <c r="H84" s="192" t="s">
        <v>18</v>
      </c>
      <c r="I84" s="192" t="s">
        <v>18</v>
      </c>
      <c r="J84" s="194" t="s">
        <v>18</v>
      </c>
      <c r="K84" s="195" t="s">
        <v>18</v>
      </c>
      <c r="L84" s="195" t="s">
        <v>18</v>
      </c>
      <c r="M84" s="195" t="s">
        <v>18</v>
      </c>
      <c r="N84" s="195" t="s">
        <v>18</v>
      </c>
      <c r="O84" s="195" t="s">
        <v>18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18</v>
      </c>
      <c r="D85" s="192" t="s">
        <v>18</v>
      </c>
      <c r="E85" s="192" t="s">
        <v>18</v>
      </c>
      <c r="F85" s="214" t="s">
        <v>18</v>
      </c>
      <c r="G85" s="192" t="s">
        <v>18</v>
      </c>
      <c r="H85" s="192" t="s">
        <v>18</v>
      </c>
      <c r="I85" s="192" t="s">
        <v>18</v>
      </c>
      <c r="J85" s="194" t="s">
        <v>18</v>
      </c>
      <c r="K85" s="195" t="s">
        <v>18</v>
      </c>
      <c r="L85" s="195" t="s">
        <v>18</v>
      </c>
      <c r="M85" s="195" t="s">
        <v>18</v>
      </c>
      <c r="N85" s="195" t="s">
        <v>18</v>
      </c>
      <c r="O85" s="195" t="s">
        <v>18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18</v>
      </c>
      <c r="D86" s="192" t="s">
        <v>18</v>
      </c>
      <c r="E86" s="192" t="s">
        <v>18</v>
      </c>
      <c r="F86" s="214" t="s">
        <v>18</v>
      </c>
      <c r="G86" s="192" t="s">
        <v>18</v>
      </c>
      <c r="H86" s="192" t="s">
        <v>18</v>
      </c>
      <c r="I86" s="192" t="s">
        <v>18</v>
      </c>
      <c r="J86" s="194" t="s">
        <v>18</v>
      </c>
      <c r="K86" s="195" t="s">
        <v>18</v>
      </c>
      <c r="L86" s="195" t="s">
        <v>18</v>
      </c>
      <c r="M86" s="195" t="s">
        <v>18</v>
      </c>
      <c r="N86" s="195" t="s">
        <v>18</v>
      </c>
      <c r="O86" s="195" t="s">
        <v>18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18</v>
      </c>
      <c r="D87" s="192" t="s">
        <v>18</v>
      </c>
      <c r="E87" s="192" t="s">
        <v>18</v>
      </c>
      <c r="F87" s="214" t="s">
        <v>18</v>
      </c>
      <c r="G87" s="192" t="s">
        <v>18</v>
      </c>
      <c r="H87" s="192" t="s">
        <v>18</v>
      </c>
      <c r="I87" s="192" t="s">
        <v>18</v>
      </c>
      <c r="J87" s="194" t="s">
        <v>18</v>
      </c>
      <c r="K87" s="195" t="s">
        <v>18</v>
      </c>
      <c r="L87" s="195" t="s">
        <v>18</v>
      </c>
      <c r="M87" s="195" t="s">
        <v>18</v>
      </c>
      <c r="N87" s="195" t="s">
        <v>18</v>
      </c>
      <c r="O87" s="195" t="s">
        <v>18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18</v>
      </c>
      <c r="D88" s="192" t="s">
        <v>18</v>
      </c>
      <c r="E88" s="192" t="s">
        <v>18</v>
      </c>
      <c r="F88" s="214" t="s">
        <v>18</v>
      </c>
      <c r="G88" s="192" t="s">
        <v>18</v>
      </c>
      <c r="H88" s="192" t="s">
        <v>18</v>
      </c>
      <c r="I88" s="192" t="s">
        <v>18</v>
      </c>
      <c r="J88" s="194" t="s">
        <v>18</v>
      </c>
      <c r="K88" s="195" t="s">
        <v>18</v>
      </c>
      <c r="L88" s="195" t="s">
        <v>18</v>
      </c>
      <c r="M88" s="195" t="s">
        <v>18</v>
      </c>
      <c r="N88" s="195" t="s">
        <v>18</v>
      </c>
      <c r="O88" s="195" t="s">
        <v>18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18</v>
      </c>
      <c r="D89" s="192" t="s">
        <v>18</v>
      </c>
      <c r="E89" s="192" t="s">
        <v>18</v>
      </c>
      <c r="F89" s="214" t="s">
        <v>18</v>
      </c>
      <c r="G89" s="192" t="s">
        <v>18</v>
      </c>
      <c r="H89" s="192" t="s">
        <v>18</v>
      </c>
      <c r="I89" s="192" t="s">
        <v>18</v>
      </c>
      <c r="J89" s="194" t="s">
        <v>18</v>
      </c>
      <c r="K89" s="195" t="s">
        <v>18</v>
      </c>
      <c r="L89" s="195" t="s">
        <v>18</v>
      </c>
      <c r="M89" s="195" t="s">
        <v>18</v>
      </c>
      <c r="N89" s="195" t="s">
        <v>18</v>
      </c>
      <c r="O89" s="195" t="s">
        <v>18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18</v>
      </c>
      <c r="D90" s="192" t="s">
        <v>18</v>
      </c>
      <c r="E90" s="192" t="s">
        <v>18</v>
      </c>
      <c r="F90" s="214" t="s">
        <v>18</v>
      </c>
      <c r="G90" s="192" t="s">
        <v>18</v>
      </c>
      <c r="H90" s="192" t="s">
        <v>18</v>
      </c>
      <c r="I90" s="192" t="s">
        <v>18</v>
      </c>
      <c r="J90" s="194" t="s">
        <v>18</v>
      </c>
      <c r="K90" s="195" t="s">
        <v>18</v>
      </c>
      <c r="L90" s="195" t="s">
        <v>18</v>
      </c>
      <c r="M90" s="195" t="s">
        <v>18</v>
      </c>
      <c r="N90" s="195" t="s">
        <v>18</v>
      </c>
      <c r="O90" s="195" t="s">
        <v>18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18</v>
      </c>
      <c r="D91" s="192" t="s">
        <v>18</v>
      </c>
      <c r="E91" s="192" t="s">
        <v>18</v>
      </c>
      <c r="F91" s="214" t="s">
        <v>18</v>
      </c>
      <c r="G91" s="192" t="s">
        <v>18</v>
      </c>
      <c r="H91" s="192" t="s">
        <v>18</v>
      </c>
      <c r="I91" s="192" t="s">
        <v>18</v>
      </c>
      <c r="J91" s="194" t="s">
        <v>18</v>
      </c>
      <c r="K91" s="195" t="s">
        <v>18</v>
      </c>
      <c r="L91" s="195" t="s">
        <v>18</v>
      </c>
      <c r="M91" s="195" t="s">
        <v>18</v>
      </c>
      <c r="N91" s="195" t="s">
        <v>18</v>
      </c>
      <c r="O91" s="195" t="s">
        <v>18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18</v>
      </c>
      <c r="D92" s="192" t="s">
        <v>18</v>
      </c>
      <c r="E92" s="192" t="s">
        <v>18</v>
      </c>
      <c r="F92" s="214" t="s">
        <v>18</v>
      </c>
      <c r="G92" s="192" t="s">
        <v>18</v>
      </c>
      <c r="H92" s="192" t="s">
        <v>18</v>
      </c>
      <c r="I92" s="192" t="s">
        <v>18</v>
      </c>
      <c r="J92" s="194" t="s">
        <v>18</v>
      </c>
      <c r="K92" s="195" t="s">
        <v>18</v>
      </c>
      <c r="L92" s="195" t="s">
        <v>18</v>
      </c>
      <c r="M92" s="195" t="s">
        <v>18</v>
      </c>
      <c r="N92" s="195" t="s">
        <v>18</v>
      </c>
      <c r="O92" s="195" t="s">
        <v>18</v>
      </c>
      <c r="P92" s="195" t="s">
        <v>18</v>
      </c>
      <c r="Q92" s="192" t="str">
        <f>IF(Indata!Q96="","",Indata!Q96)</f>
        <v/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18</v>
      </c>
      <c r="D93" s="192" t="s">
        <v>18</v>
      </c>
      <c r="E93" s="192" t="s">
        <v>18</v>
      </c>
      <c r="F93" s="214" t="s">
        <v>18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18</v>
      </c>
      <c r="L93" s="195" t="s">
        <v>18</v>
      </c>
      <c r="M93" s="195" t="s">
        <v>18</v>
      </c>
      <c r="N93" s="195" t="s">
        <v>18</v>
      </c>
      <c r="O93" s="195" t="s">
        <v>18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 t="s">
        <v>18</v>
      </c>
      <c r="D96" s="192" t="s">
        <v>18</v>
      </c>
      <c r="E96" s="192" t="s">
        <v>18</v>
      </c>
      <c r="F96" s="214" t="s">
        <v>18</v>
      </c>
      <c r="G96" s="192" t="s">
        <v>18</v>
      </c>
      <c r="H96" s="192" t="s">
        <v>18</v>
      </c>
      <c r="I96" s="192" t="s">
        <v>18</v>
      </c>
      <c r="J96" s="194" t="s">
        <v>18</v>
      </c>
      <c r="K96" s="195" t="s">
        <v>18</v>
      </c>
      <c r="L96" s="195" t="s">
        <v>18</v>
      </c>
      <c r="M96" s="195" t="s">
        <v>18</v>
      </c>
      <c r="N96" s="195" t="s">
        <v>18</v>
      </c>
      <c r="O96" s="195" t="s">
        <v>18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 t="s">
        <v>18</v>
      </c>
      <c r="D97" s="192" t="s">
        <v>18</v>
      </c>
      <c r="E97" s="192" t="s">
        <v>18</v>
      </c>
      <c r="F97" s="214" t="s">
        <v>18</v>
      </c>
      <c r="G97" s="192" t="s">
        <v>18</v>
      </c>
      <c r="H97" s="192" t="s">
        <v>18</v>
      </c>
      <c r="I97" s="192" t="s">
        <v>18</v>
      </c>
      <c r="J97" s="194" t="s">
        <v>18</v>
      </c>
      <c r="K97" s="195" t="s">
        <v>18</v>
      </c>
      <c r="L97" s="195" t="s">
        <v>18</v>
      </c>
      <c r="M97" s="195" t="s">
        <v>18</v>
      </c>
      <c r="N97" s="195" t="s">
        <v>18</v>
      </c>
      <c r="O97" s="195" t="s">
        <v>18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 t="s">
        <v>18</v>
      </c>
      <c r="D98" s="192" t="s">
        <v>18</v>
      </c>
      <c r="E98" s="192" t="s">
        <v>18</v>
      </c>
      <c r="F98" s="214" t="s">
        <v>18</v>
      </c>
      <c r="G98" s="192" t="s">
        <v>18</v>
      </c>
      <c r="H98" s="192" t="s">
        <v>18</v>
      </c>
      <c r="I98" s="192" t="s">
        <v>18</v>
      </c>
      <c r="J98" s="194" t="s">
        <v>18</v>
      </c>
      <c r="K98" s="195" t="s">
        <v>18</v>
      </c>
      <c r="L98" s="195" t="s">
        <v>18</v>
      </c>
      <c r="M98" s="195" t="s">
        <v>18</v>
      </c>
      <c r="N98" s="195" t="s">
        <v>18</v>
      </c>
      <c r="O98" s="195" t="s">
        <v>18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 t="s">
        <v>18</v>
      </c>
      <c r="D99" s="192" t="s">
        <v>18</v>
      </c>
      <c r="E99" s="192" t="s">
        <v>18</v>
      </c>
      <c r="F99" s="214" t="s">
        <v>18</v>
      </c>
      <c r="G99" s="192" t="s">
        <v>18</v>
      </c>
      <c r="H99" s="192" t="s">
        <v>18</v>
      </c>
      <c r="I99" s="192" t="s">
        <v>18</v>
      </c>
      <c r="J99" s="194" t="s">
        <v>18</v>
      </c>
      <c r="K99" s="195" t="s">
        <v>18</v>
      </c>
      <c r="L99" s="195" t="s">
        <v>18</v>
      </c>
      <c r="M99" s="195" t="s">
        <v>18</v>
      </c>
      <c r="N99" s="195" t="s">
        <v>18</v>
      </c>
      <c r="O99" s="195" t="s">
        <v>18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 t="s">
        <v>18</v>
      </c>
      <c r="D100" s="192" t="s">
        <v>18</v>
      </c>
      <c r="E100" s="192" t="s">
        <v>18</v>
      </c>
      <c r="F100" s="214" t="s">
        <v>18</v>
      </c>
      <c r="G100" s="192" t="s">
        <v>18</v>
      </c>
      <c r="H100" s="192" t="s">
        <v>18</v>
      </c>
      <c r="I100" s="192" t="s">
        <v>18</v>
      </c>
      <c r="J100" s="194" t="s">
        <v>18</v>
      </c>
      <c r="K100" s="195" t="s">
        <v>18</v>
      </c>
      <c r="L100" s="195" t="s">
        <v>18</v>
      </c>
      <c r="M100" s="195" t="s">
        <v>18</v>
      </c>
      <c r="N100" s="195" t="s">
        <v>18</v>
      </c>
      <c r="O100" s="195" t="s">
        <v>18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 t="s">
        <v>18</v>
      </c>
      <c r="D101" s="192" t="s">
        <v>18</v>
      </c>
      <c r="E101" s="192" t="s">
        <v>18</v>
      </c>
      <c r="F101" s="214" t="s">
        <v>18</v>
      </c>
      <c r="G101" s="192" t="s">
        <v>18</v>
      </c>
      <c r="H101" s="192" t="s">
        <v>18</v>
      </c>
      <c r="I101" s="192" t="s">
        <v>18</v>
      </c>
      <c r="J101" s="194" t="s">
        <v>18</v>
      </c>
      <c r="K101" s="195" t="s">
        <v>18</v>
      </c>
      <c r="L101" s="195" t="s">
        <v>18</v>
      </c>
      <c r="M101" s="195" t="s">
        <v>18</v>
      </c>
      <c r="N101" s="195" t="s">
        <v>18</v>
      </c>
      <c r="O101" s="195" t="s">
        <v>18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 t="s">
        <v>18</v>
      </c>
      <c r="D102" s="192" t="s">
        <v>18</v>
      </c>
      <c r="E102" s="192" t="s">
        <v>18</v>
      </c>
      <c r="F102" s="214" t="s">
        <v>18</v>
      </c>
      <c r="G102" s="192" t="s">
        <v>18</v>
      </c>
      <c r="H102" s="192" t="s">
        <v>18</v>
      </c>
      <c r="I102" s="192" t="s">
        <v>18</v>
      </c>
      <c r="J102" s="194" t="s">
        <v>18</v>
      </c>
      <c r="K102" s="195" t="s">
        <v>18</v>
      </c>
      <c r="L102" s="195" t="s">
        <v>18</v>
      </c>
      <c r="M102" s="195" t="s">
        <v>18</v>
      </c>
      <c r="N102" s="195" t="s">
        <v>18</v>
      </c>
      <c r="O102" s="195" t="s">
        <v>18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 t="s">
        <v>18</v>
      </c>
      <c r="D103" s="192" t="s">
        <v>18</v>
      </c>
      <c r="E103" s="192" t="s">
        <v>18</v>
      </c>
      <c r="F103" s="214" t="s">
        <v>18</v>
      </c>
      <c r="G103" s="192" t="s">
        <v>18</v>
      </c>
      <c r="H103" s="192" t="s">
        <v>18</v>
      </c>
      <c r="I103" s="192" t="s">
        <v>18</v>
      </c>
      <c r="J103" s="194" t="s">
        <v>18</v>
      </c>
      <c r="K103" s="195" t="s">
        <v>18</v>
      </c>
      <c r="L103" s="195" t="s">
        <v>18</v>
      </c>
      <c r="M103" s="195" t="s">
        <v>18</v>
      </c>
      <c r="N103" s="195" t="s">
        <v>18</v>
      </c>
      <c r="O103" s="195" t="s">
        <v>18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/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/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eMmoPiDEw1hwEY7F4o9tKHGIr2bvvpbJ5xuuIHqE1LSL9flzlnQHBb9h7pz3ysF6I7CIQv2Ovw4Kc3Xs1tar5g==" saltValue="OVwdyNTdeFweHg1UwH6Rbg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90" priority="61" stopIfTrue="1" operator="between">
      <formula>6.81</formula>
      <formula>14</formula>
    </cfRule>
    <cfRule type="cellIs" dxfId="89" priority="62" stopIfTrue="1" operator="between">
      <formula>6.5</formula>
      <formula>6.8</formula>
    </cfRule>
    <cfRule type="cellIs" dxfId="88" priority="63" stopIfTrue="1" operator="between">
      <formula>6.2</formula>
      <formula>6.49</formula>
    </cfRule>
    <cfRule type="cellIs" dxfId="87" priority="64" stopIfTrue="1" operator="between">
      <formula>5.6</formula>
      <formula>6.19</formula>
    </cfRule>
    <cfRule type="cellIs" dxfId="86" priority="65" stopIfTrue="1" operator="between">
      <formula>3</formula>
      <formula>5.59</formula>
    </cfRule>
  </conditionalFormatting>
  <conditionalFormatting sqref="E1:E1048576">
    <cfRule type="cellIs" dxfId="85" priority="66" stopIfTrue="1" operator="between">
      <formula>7</formula>
      <formula>30</formula>
    </cfRule>
    <cfRule type="cellIs" dxfId="84" priority="67" stopIfTrue="1" operator="between">
      <formula>5</formula>
      <formula>6.99</formula>
    </cfRule>
    <cfRule type="cellIs" dxfId="83" priority="68" stopIfTrue="1" operator="between">
      <formula>3</formula>
      <formula>4.99</formula>
    </cfRule>
    <cfRule type="cellIs" dxfId="82" priority="69" stopIfTrue="1" operator="between">
      <formula>1</formula>
      <formula>2.99</formula>
    </cfRule>
    <cfRule type="cellIs" dxfId="81" priority="70" stopIfTrue="1" operator="between">
      <formula>0.001</formula>
      <formula>0.99</formula>
    </cfRule>
  </conditionalFormatting>
  <conditionalFormatting sqref="L1:L1048576">
    <cfRule type="cellIs" dxfId="80" priority="71" stopIfTrue="1" operator="between">
      <formula>0.01</formula>
      <formula>12.5</formula>
    </cfRule>
    <cfRule type="cellIs" dxfId="79" priority="72" stopIfTrue="1" operator="between">
      <formula>12.6</formula>
      <formula>25</formula>
    </cfRule>
    <cfRule type="cellIs" dxfId="78" priority="73" stopIfTrue="1" operator="between">
      <formula>26</formula>
      <formula>50</formula>
    </cfRule>
    <cfRule type="cellIs" dxfId="77" priority="74" stopIfTrue="1" operator="between">
      <formula>51</formula>
      <formula>100</formula>
    </cfRule>
    <cfRule type="cellIs" dxfId="76" priority="75" stopIfTrue="1" operator="between">
      <formula>101</formula>
      <formula>2000</formula>
    </cfRule>
  </conditionalFormatting>
  <conditionalFormatting sqref="O1:O1048576">
    <cfRule type="cellIs" dxfId="75" priority="76" stopIfTrue="1" operator="between">
      <formula>0.01</formula>
      <formula>300</formula>
    </cfRule>
    <cfRule type="cellIs" dxfId="74" priority="77" stopIfTrue="1" operator="between">
      <formula>301</formula>
      <formula>625</formula>
    </cfRule>
    <cfRule type="cellIs" dxfId="73" priority="78" stopIfTrue="1" operator="between">
      <formula>626</formula>
      <formula>1250</formula>
    </cfRule>
    <cfRule type="cellIs" dxfId="72" priority="79" stopIfTrue="1" operator="between">
      <formula>1251</formula>
      <formula>5000</formula>
    </cfRule>
    <cfRule type="cellIs" dxfId="71" priority="80" stopIfTrue="1" operator="between">
      <formula>5001</formula>
      <formula>100000</formula>
    </cfRule>
  </conditionalFormatting>
  <conditionalFormatting sqref="H1:H1048576">
    <cfRule type="cellIs" dxfId="70" priority="81" stopIfTrue="1" operator="between">
      <formula>0.01</formula>
      <formula>0.5</formula>
    </cfRule>
    <cfRule type="cellIs" dxfId="69" priority="82" stopIfTrue="1" operator="between">
      <formula>0.51</formula>
      <formula>1</formula>
    </cfRule>
    <cfRule type="cellIs" dxfId="68" priority="83" stopIfTrue="1" operator="between">
      <formula>1.01</formula>
      <formula>2.5</formula>
    </cfRule>
    <cfRule type="cellIs" dxfId="67" priority="84" stopIfTrue="1" operator="between">
      <formula>2.51</formula>
      <formula>7</formula>
    </cfRule>
    <cfRule type="cellIs" dxfId="66" priority="85" stopIfTrue="1" operator="between">
      <formula>7.01</formula>
      <formula>300</formula>
    </cfRule>
  </conditionalFormatting>
  <conditionalFormatting sqref="P1:P1048576">
    <cfRule type="cellIs" dxfId="65" priority="86" stopIfTrue="1" operator="between">
      <formula>0.01</formula>
      <formula>2</formula>
    </cfRule>
    <cfRule type="cellIs" dxfId="64" priority="87" stopIfTrue="1" operator="between">
      <formula>2.01</formula>
      <formula>5</formula>
    </cfRule>
    <cfRule type="cellIs" dxfId="63" priority="88" stopIfTrue="1" operator="between">
      <formula>5.01</formula>
      <formula>12</formula>
    </cfRule>
    <cfRule type="cellIs" dxfId="62" priority="89" stopIfTrue="1" operator="between">
      <formula>12.01</formula>
      <formula>25</formula>
    </cfRule>
    <cfRule type="cellIs" dxfId="61" priority="90" stopIfTrue="1" operator="between">
      <formula>25.01</formula>
      <formula>300</formula>
    </cfRule>
  </conditionalFormatting>
  <conditionalFormatting sqref="Q1:Q1048576">
    <cfRule type="cellIs" dxfId="60" priority="91" stopIfTrue="1" operator="between">
      <formula>8</formula>
      <formula>100</formula>
    </cfRule>
    <cfRule type="cellIs" dxfId="59" priority="92" stopIfTrue="1" operator="between">
      <formula>5</formula>
      <formula>7.99</formula>
    </cfRule>
    <cfRule type="cellIs" dxfId="58" priority="93" stopIfTrue="1" operator="between">
      <formula>2.5</formula>
      <formula>4.99</formula>
    </cfRule>
    <cfRule type="cellIs" dxfId="57" priority="94" stopIfTrue="1" operator="between">
      <formula>1</formula>
      <formula>2.49</formula>
    </cfRule>
    <cfRule type="cellIs" dxfId="56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69850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196850</xdr:colOff>
                    <xdr:row>0</xdr:row>
                    <xdr:rowOff>438150</xdr:rowOff>
                  </from>
                  <to>
                    <xdr:col>8</xdr:col>
                    <xdr:colOff>120650</xdr:colOff>
                    <xdr:row>0</xdr:row>
                    <xdr:rowOff>825500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F6" sqref="F6"/>
    </sheetView>
  </sheetViews>
  <sheetFormatPr defaultRowHeight="12.5"/>
  <cols>
    <col min="1" max="1" width="56" customWidth="1"/>
    <col min="2" max="2" width="12" customWidth="1"/>
    <col min="3" max="3" width="9.08984375" customWidth="1"/>
    <col min="4" max="4" width="15.453125" customWidth="1"/>
    <col min="5" max="5" width="10.36328125" style="216" customWidth="1"/>
    <col min="6" max="17" width="9.08984375" customWidth="1"/>
    <col min="18" max="18" width="8.36328125" customWidth="1"/>
    <col min="19" max="20" width="9.089843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Högsmölla45734</v>
      </c>
      <c r="B5" t="str">
        <f t="shared" si="1"/>
        <v>3   Kävlingeån, vid Högsmölla3</v>
      </c>
      <c r="C5">
        <v>3</v>
      </c>
      <c r="D5" t="s">
        <v>252</v>
      </c>
      <c r="E5" s="216">
        <v>45734</v>
      </c>
      <c r="F5">
        <v>13.33</v>
      </c>
      <c r="G5">
        <v>13.33</v>
      </c>
      <c r="H5">
        <v>91</v>
      </c>
      <c r="I5">
        <v>8.1</v>
      </c>
      <c r="J5">
        <v>4.8</v>
      </c>
      <c r="K5">
        <v>50</v>
      </c>
      <c r="L5">
        <v>2.4</v>
      </c>
      <c r="M5">
        <v>6.1</v>
      </c>
      <c r="N5">
        <v>51</v>
      </c>
      <c r="O5">
        <v>2700</v>
      </c>
      <c r="P5" t="s">
        <v>148</v>
      </c>
      <c r="Q5">
        <v>3100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Högsmölla45761</v>
      </c>
      <c r="B6" t="str">
        <f t="shared" si="1"/>
        <v>3   Kävlingeån, vid Högsmölla4</v>
      </c>
      <c r="C6">
        <v>3</v>
      </c>
      <c r="D6" t="s">
        <v>252</v>
      </c>
      <c r="E6" s="216">
        <v>45761</v>
      </c>
      <c r="F6">
        <v>11.5</v>
      </c>
      <c r="G6">
        <v>9.98</v>
      </c>
      <c r="H6">
        <v>92</v>
      </c>
      <c r="I6">
        <v>8</v>
      </c>
      <c r="J6">
        <v>2.6</v>
      </c>
      <c r="K6">
        <v>57.6</v>
      </c>
      <c r="L6">
        <v>1.7</v>
      </c>
      <c r="M6">
        <v>14</v>
      </c>
      <c r="N6">
        <v>45</v>
      </c>
      <c r="O6">
        <v>1800</v>
      </c>
      <c r="P6">
        <v>30</v>
      </c>
      <c r="Q6">
        <v>2500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</v>
      </c>
      <c r="B7" t="e">
        <f t="shared" si="1"/>
        <v>#VALUE!</v>
      </c>
      <c r="C7">
        <v>3</v>
      </c>
      <c r="D7" t="s">
        <v>252</v>
      </c>
      <c r="E7" s="216" t="s">
        <v>18</v>
      </c>
      <c r="F7" t="s">
        <v>18</v>
      </c>
      <c r="G7" t="s">
        <v>18</v>
      </c>
      <c r="H7" t="s">
        <v>18</v>
      </c>
      <c r="I7" t="s">
        <v>18</v>
      </c>
      <c r="J7" t="s">
        <v>18</v>
      </c>
      <c r="K7" t="s">
        <v>18</v>
      </c>
      <c r="L7" t="s">
        <v>18</v>
      </c>
      <c r="M7" t="s">
        <v>18</v>
      </c>
      <c r="N7" t="s">
        <v>18</v>
      </c>
      <c r="O7" t="s">
        <v>18</v>
      </c>
      <c r="P7" t="s">
        <v>18</v>
      </c>
      <c r="Q7" t="s">
        <v>18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252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252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252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252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252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Bråån45734</v>
      </c>
      <c r="B16" t="str">
        <f t="shared" si="2"/>
        <v>10  Kävlingeån, vid Örtofta, uppströms Bråån3</v>
      </c>
      <c r="C16">
        <v>5</v>
      </c>
      <c r="D16" t="s">
        <v>253</v>
      </c>
      <c r="E16" s="216">
        <v>45734</v>
      </c>
      <c r="F16">
        <v>11.35</v>
      </c>
      <c r="G16">
        <v>11.35</v>
      </c>
      <c r="H16">
        <v>89</v>
      </c>
      <c r="I16">
        <v>7.8</v>
      </c>
      <c r="J16">
        <v>5.3</v>
      </c>
      <c r="K16">
        <v>48.8</v>
      </c>
      <c r="L16">
        <v>2.2999999999999998</v>
      </c>
      <c r="M16">
        <v>14</v>
      </c>
      <c r="N16">
        <v>58</v>
      </c>
      <c r="O16">
        <v>2100</v>
      </c>
      <c r="P16">
        <v>89</v>
      </c>
      <c r="Q16">
        <v>2500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253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253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253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kyrka45734</v>
      </c>
      <c r="B23" t="str">
        <f t="shared" si="2"/>
        <v>12A Kävlingeån, vid Gårdstånga kyrka3</v>
      </c>
      <c r="C23">
        <v>6</v>
      </c>
      <c r="D23" t="s">
        <v>265</v>
      </c>
      <c r="E23" s="216">
        <v>45734</v>
      </c>
      <c r="F23">
        <v>11.48</v>
      </c>
      <c r="G23">
        <v>11.48</v>
      </c>
      <c r="H23">
        <v>90</v>
      </c>
      <c r="I23">
        <v>7.8</v>
      </c>
      <c r="J23">
        <v>6.3</v>
      </c>
      <c r="K23">
        <v>46.5</v>
      </c>
      <c r="L23">
        <v>2.2999999999999998</v>
      </c>
      <c r="M23">
        <v>19</v>
      </c>
      <c r="N23">
        <v>62</v>
      </c>
      <c r="O23">
        <v>1400</v>
      </c>
      <c r="P23">
        <v>110</v>
      </c>
      <c r="Q23">
        <v>2000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kyrka45761</v>
      </c>
      <c r="B24" t="str">
        <f t="shared" si="2"/>
        <v>12A Kävlingeån, vid Gårdstånga kyrka4</v>
      </c>
      <c r="C24">
        <v>6</v>
      </c>
      <c r="D24" t="s">
        <v>265</v>
      </c>
      <c r="E24" s="216">
        <v>45761</v>
      </c>
      <c r="F24">
        <v>11.8</v>
      </c>
      <c r="G24">
        <v>8.5399999999999991</v>
      </c>
      <c r="H24">
        <v>79</v>
      </c>
      <c r="I24">
        <v>7.8</v>
      </c>
      <c r="J24">
        <v>3.5</v>
      </c>
      <c r="K24">
        <v>49.7</v>
      </c>
      <c r="L24">
        <v>1.9</v>
      </c>
      <c r="M24">
        <v>21</v>
      </c>
      <c r="N24">
        <v>59</v>
      </c>
      <c r="O24">
        <v>1200</v>
      </c>
      <c r="P24">
        <v>130</v>
      </c>
      <c r="Q24">
        <v>1800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</v>
      </c>
      <c r="B25" t="e">
        <f t="shared" si="2"/>
        <v>#VALUE!</v>
      </c>
      <c r="C25">
        <v>6</v>
      </c>
      <c r="D25" t="s">
        <v>265</v>
      </c>
      <c r="E25" s="216" t="s">
        <v>18</v>
      </c>
      <c r="F25" t="s">
        <v>18</v>
      </c>
      <c r="G25" t="s">
        <v>18</v>
      </c>
      <c r="H25" t="s">
        <v>18</v>
      </c>
      <c r="I25" t="s">
        <v>18</v>
      </c>
      <c r="J25" t="s">
        <v>18</v>
      </c>
      <c r="K25" t="s">
        <v>18</v>
      </c>
      <c r="L25" t="s">
        <v>18</v>
      </c>
      <c r="M25" t="s">
        <v>18</v>
      </c>
      <c r="N25" t="s">
        <v>18</v>
      </c>
      <c r="O25" t="s">
        <v>18</v>
      </c>
      <c r="P25" t="s">
        <v>18</v>
      </c>
      <c r="Q25" t="s">
        <v>18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265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265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265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265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265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utlopp45728</v>
      </c>
      <c r="B35" t="str">
        <f t="shared" si="2"/>
        <v>17  Kävlingeån, vid Vombsjöns utlopp3</v>
      </c>
      <c r="C35">
        <v>7</v>
      </c>
      <c r="D35" t="s">
        <v>254</v>
      </c>
      <c r="E35" s="216">
        <v>45728</v>
      </c>
      <c r="F35">
        <v>4.5999999999999996</v>
      </c>
      <c r="G35">
        <v>15.03</v>
      </c>
      <c r="H35">
        <v>118</v>
      </c>
      <c r="I35">
        <v>8.5</v>
      </c>
      <c r="J35">
        <v>4.5999999999999996</v>
      </c>
      <c r="K35">
        <v>42</v>
      </c>
      <c r="L35">
        <v>2.8</v>
      </c>
      <c r="M35">
        <v>3.6</v>
      </c>
      <c r="N35">
        <v>49</v>
      </c>
      <c r="O35">
        <v>3000</v>
      </c>
      <c r="P35" t="s">
        <v>148</v>
      </c>
      <c r="Q35">
        <v>3700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utlopp45761</v>
      </c>
      <c r="B36" t="str">
        <f t="shared" si="2"/>
        <v>17  Kävlingeån, vid Vombsjöns utlopp4</v>
      </c>
      <c r="C36">
        <v>7</v>
      </c>
      <c r="D36" t="s">
        <v>254</v>
      </c>
      <c r="E36" s="216">
        <v>45761</v>
      </c>
      <c r="F36">
        <v>10.199999999999999</v>
      </c>
      <c r="G36">
        <v>11.89</v>
      </c>
      <c r="H36">
        <v>106</v>
      </c>
      <c r="I36">
        <v>8.6999999999999993</v>
      </c>
      <c r="J36">
        <v>1.1000000000000001</v>
      </c>
      <c r="K36">
        <v>41.5</v>
      </c>
      <c r="L36">
        <v>2</v>
      </c>
      <c r="M36" t="s">
        <v>149</v>
      </c>
      <c r="N36">
        <v>25</v>
      </c>
      <c r="O36">
        <v>2400</v>
      </c>
      <c r="P36">
        <v>33</v>
      </c>
      <c r="Q36">
        <v>3000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</v>
      </c>
      <c r="B37" t="e">
        <f t="shared" si="2"/>
        <v>#VALUE!</v>
      </c>
      <c r="C37">
        <v>7</v>
      </c>
      <c r="D37" t="s">
        <v>254</v>
      </c>
      <c r="E37" s="216" t="s">
        <v>18</v>
      </c>
      <c r="F37" t="s">
        <v>18</v>
      </c>
      <c r="G37" t="s">
        <v>18</v>
      </c>
      <c r="H37" t="s">
        <v>18</v>
      </c>
      <c r="I37" t="s">
        <v>18</v>
      </c>
      <c r="J37" t="s">
        <v>18</v>
      </c>
      <c r="K37" t="s">
        <v>18</v>
      </c>
      <c r="L37" t="s">
        <v>18</v>
      </c>
      <c r="M37" t="s">
        <v>18</v>
      </c>
      <c r="N37" t="s">
        <v>18</v>
      </c>
      <c r="O37" t="s">
        <v>18</v>
      </c>
      <c r="P37" t="s">
        <v>18</v>
      </c>
      <c r="Q37" t="s">
        <v>18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254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254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254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254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254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Vombsjön45728</v>
      </c>
      <c r="B46" t="str">
        <f t="shared" si="2"/>
        <v>19  Torpsbäcken, vid utlopp till Vombsjön3</v>
      </c>
      <c r="C46">
        <v>9</v>
      </c>
      <c r="D46" t="s">
        <v>255</v>
      </c>
      <c r="E46" s="216">
        <v>45728</v>
      </c>
      <c r="F46">
        <v>5.4</v>
      </c>
      <c r="G46">
        <v>12.93</v>
      </c>
      <c r="H46">
        <v>100</v>
      </c>
      <c r="I46">
        <v>8.4</v>
      </c>
      <c r="J46">
        <v>4.5999999999999996</v>
      </c>
      <c r="K46">
        <v>53.4</v>
      </c>
      <c r="L46">
        <v>3.9</v>
      </c>
      <c r="M46">
        <v>2.8</v>
      </c>
      <c r="N46">
        <v>37</v>
      </c>
      <c r="O46">
        <v>4300</v>
      </c>
      <c r="P46" t="s">
        <v>148</v>
      </c>
      <c r="Q46">
        <v>5200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255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255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255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Vombsjön45728</v>
      </c>
      <c r="B53" t="str">
        <f t="shared" si="2"/>
        <v>20  Björkaån, vid Björka före utlopp till Vombsjön3</v>
      </c>
      <c r="C53">
        <v>11</v>
      </c>
      <c r="D53" t="s">
        <v>256</v>
      </c>
      <c r="E53" s="216">
        <v>45728</v>
      </c>
      <c r="F53">
        <v>5.4</v>
      </c>
      <c r="G53">
        <v>12.25</v>
      </c>
      <c r="H53">
        <v>97</v>
      </c>
      <c r="I53">
        <v>8.1</v>
      </c>
      <c r="J53">
        <v>2.4</v>
      </c>
      <c r="K53">
        <v>54.1</v>
      </c>
      <c r="L53">
        <v>1.6</v>
      </c>
      <c r="M53">
        <v>11</v>
      </c>
      <c r="N53">
        <v>26</v>
      </c>
      <c r="O53">
        <v>3600</v>
      </c>
      <c r="P53">
        <v>24</v>
      </c>
      <c r="Q53">
        <v>4200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Vombsjön45761</v>
      </c>
      <c r="B54" t="str">
        <f t="shared" si="2"/>
        <v>20  Björkaån, vid Björka före utlopp till Vombsjön4</v>
      </c>
      <c r="C54">
        <v>11</v>
      </c>
      <c r="D54" t="s">
        <v>256</v>
      </c>
      <c r="E54" s="216">
        <v>45761</v>
      </c>
      <c r="F54">
        <v>10.7</v>
      </c>
      <c r="G54">
        <v>10.88</v>
      </c>
      <c r="H54">
        <v>98</v>
      </c>
      <c r="I54">
        <v>8.1</v>
      </c>
      <c r="J54">
        <v>1.5</v>
      </c>
      <c r="K54">
        <v>53.4</v>
      </c>
      <c r="L54">
        <v>2</v>
      </c>
      <c r="M54">
        <v>2.5</v>
      </c>
      <c r="N54">
        <v>25</v>
      </c>
      <c r="O54">
        <v>2200</v>
      </c>
      <c r="P54">
        <v>28</v>
      </c>
      <c r="Q54">
        <v>2700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</v>
      </c>
      <c r="B55" t="e">
        <f t="shared" si="2"/>
        <v>#VALUE!</v>
      </c>
      <c r="C55">
        <v>11</v>
      </c>
      <c r="D55" t="s">
        <v>256</v>
      </c>
      <c r="E55" s="216" t="s">
        <v>18</v>
      </c>
      <c r="F55" t="s">
        <v>18</v>
      </c>
      <c r="G55" t="s">
        <v>18</v>
      </c>
      <c r="H55" t="s">
        <v>18</v>
      </c>
      <c r="I55" t="s">
        <v>18</v>
      </c>
      <c r="J55" t="s">
        <v>18</v>
      </c>
      <c r="K55" t="s">
        <v>18</v>
      </c>
      <c r="L55" t="s">
        <v>18</v>
      </c>
      <c r="M55" t="s">
        <v>18</v>
      </c>
      <c r="N55" t="s">
        <v>18</v>
      </c>
      <c r="O55" t="s">
        <v>18</v>
      </c>
      <c r="P55" t="s">
        <v>18</v>
      </c>
      <c r="Q55" t="s">
        <v>18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256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256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256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256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256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Vollsjö45734</v>
      </c>
      <c r="B64" t="str">
        <f t="shared" si="2"/>
        <v>23  Vollsjöån, nedströms Vollsjö3</v>
      </c>
      <c r="C64">
        <v>13</v>
      </c>
      <c r="D64" t="s">
        <v>257</v>
      </c>
      <c r="E64" s="216">
        <v>45734</v>
      </c>
      <c r="F64">
        <v>2.9</v>
      </c>
      <c r="G64">
        <v>16.53</v>
      </c>
      <c r="H64">
        <v>123</v>
      </c>
      <c r="I64">
        <v>8.4</v>
      </c>
      <c r="J64">
        <v>1.6</v>
      </c>
      <c r="K64">
        <v>44.6</v>
      </c>
      <c r="L64">
        <v>2.2000000000000002</v>
      </c>
      <c r="M64">
        <v>3.4</v>
      </c>
      <c r="N64">
        <v>32</v>
      </c>
      <c r="O64">
        <v>3500</v>
      </c>
      <c r="P64" t="s">
        <v>148</v>
      </c>
      <c r="Q64">
        <v>3800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257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257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257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Tolångaån45734</v>
      </c>
      <c r="B70" t="str">
        <f t="shared" si="2"/>
        <v>51 Tranåsbäcken, vid utlopp till Tolångaån3</v>
      </c>
      <c r="C70">
        <v>15</v>
      </c>
      <c r="D70" t="s">
        <v>258</v>
      </c>
      <c r="E70" s="216">
        <v>45734</v>
      </c>
      <c r="F70">
        <v>3.2</v>
      </c>
      <c r="G70">
        <v>14.25</v>
      </c>
      <c r="H70">
        <v>106</v>
      </c>
      <c r="I70">
        <v>8.1</v>
      </c>
      <c r="J70">
        <v>3</v>
      </c>
      <c r="K70">
        <v>56</v>
      </c>
      <c r="L70">
        <v>2.2000000000000002</v>
      </c>
      <c r="M70">
        <v>10</v>
      </c>
      <c r="N70">
        <v>27</v>
      </c>
      <c r="O70">
        <v>3400</v>
      </c>
      <c r="P70">
        <v>120</v>
      </c>
      <c r="Q70">
        <v>3400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258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258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258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Tolångaån45734</v>
      </c>
      <c r="B76" t="str">
        <f t="shared" si="2"/>
        <v>52  Djurrödsbäcken, vid utlopp till Tolångaån3</v>
      </c>
      <c r="C76">
        <v>17</v>
      </c>
      <c r="D76" t="s">
        <v>259</v>
      </c>
      <c r="E76" s="216">
        <v>45734</v>
      </c>
      <c r="F76">
        <v>2.8</v>
      </c>
      <c r="G76">
        <v>13.88</v>
      </c>
      <c r="H76">
        <v>103</v>
      </c>
      <c r="I76">
        <v>8</v>
      </c>
      <c r="J76">
        <v>3.8</v>
      </c>
      <c r="K76">
        <v>36.9</v>
      </c>
      <c r="L76">
        <v>1.3</v>
      </c>
      <c r="M76">
        <v>14</v>
      </c>
      <c r="N76">
        <v>35</v>
      </c>
      <c r="O76">
        <v>1400</v>
      </c>
      <c r="P76" t="s">
        <v>148</v>
      </c>
      <c r="Q76">
        <v>1800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259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259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259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Vombsjön45728</v>
      </c>
      <c r="B82" t="str">
        <f t="shared" si="5"/>
        <v>21  Borstbäcken, före utloppet i Vombsjön3</v>
      </c>
      <c r="C82">
        <v>18</v>
      </c>
      <c r="D82" t="s">
        <v>266</v>
      </c>
      <c r="E82" s="216">
        <v>45728</v>
      </c>
      <c r="F82">
        <v>4.5999999999999996</v>
      </c>
      <c r="G82">
        <v>13.39</v>
      </c>
      <c r="H82">
        <v>104</v>
      </c>
      <c r="I82">
        <v>8.4</v>
      </c>
      <c r="J82">
        <v>1.5</v>
      </c>
      <c r="K82">
        <v>57.4</v>
      </c>
      <c r="L82">
        <v>1.5</v>
      </c>
      <c r="M82">
        <v>12</v>
      </c>
      <c r="N82">
        <v>20</v>
      </c>
      <c r="O82">
        <v>4300</v>
      </c>
      <c r="P82" t="s">
        <v>148</v>
      </c>
      <c r="Q82">
        <v>5000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266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266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266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kyrka45734</v>
      </c>
      <c r="B89" t="str">
        <f t="shared" si="5"/>
        <v>27A Bråån, g:a vägbron vid Örtofta kyrka3</v>
      </c>
      <c r="C89">
        <v>19</v>
      </c>
      <c r="D89" t="s">
        <v>260</v>
      </c>
      <c r="E89" s="216">
        <v>45734</v>
      </c>
      <c r="F89">
        <v>4.5999999999999996</v>
      </c>
      <c r="G89">
        <v>17.86</v>
      </c>
      <c r="H89">
        <v>139</v>
      </c>
      <c r="I89">
        <v>8.5</v>
      </c>
      <c r="J89">
        <v>1.4</v>
      </c>
      <c r="K89">
        <v>55.1</v>
      </c>
      <c r="L89">
        <v>2.7</v>
      </c>
      <c r="M89">
        <v>5</v>
      </c>
      <c r="N89">
        <v>30</v>
      </c>
      <c r="O89">
        <v>4600</v>
      </c>
      <c r="P89" t="s">
        <v>148</v>
      </c>
      <c r="Q89">
        <v>4800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kyrka45761</v>
      </c>
      <c r="B90" t="str">
        <f t="shared" si="5"/>
        <v>27A Bråån, g:a vägbron vid Örtofta kyrka4</v>
      </c>
      <c r="C90">
        <v>19</v>
      </c>
      <c r="D90" t="s">
        <v>260</v>
      </c>
      <c r="E90" s="216">
        <v>45761</v>
      </c>
      <c r="F90">
        <v>11.3</v>
      </c>
      <c r="G90">
        <v>10.5</v>
      </c>
      <c r="H90">
        <v>96</v>
      </c>
      <c r="I90">
        <v>8.1</v>
      </c>
      <c r="J90">
        <v>1.4</v>
      </c>
      <c r="K90">
        <v>70.099999999999994</v>
      </c>
      <c r="L90">
        <v>2.6</v>
      </c>
      <c r="M90">
        <v>13</v>
      </c>
      <c r="N90">
        <v>50</v>
      </c>
      <c r="O90">
        <v>2300</v>
      </c>
      <c r="P90">
        <v>26</v>
      </c>
      <c r="Q90">
        <v>3000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</v>
      </c>
      <c r="B91" t="e">
        <f t="shared" si="5"/>
        <v>#VALUE!</v>
      </c>
      <c r="C91">
        <v>19</v>
      </c>
      <c r="D91" t="s">
        <v>260</v>
      </c>
      <c r="E91" s="216" t="s">
        <v>18</v>
      </c>
      <c r="F91" t="s">
        <v>18</v>
      </c>
      <c r="G91" t="s">
        <v>18</v>
      </c>
      <c r="H91" t="s">
        <v>18</v>
      </c>
      <c r="I91" t="s">
        <v>18</v>
      </c>
      <c r="J91" t="s">
        <v>18</v>
      </c>
      <c r="K91" t="s">
        <v>18</v>
      </c>
      <c r="L91" t="s">
        <v>18</v>
      </c>
      <c r="M91" t="s">
        <v>18</v>
      </c>
      <c r="N91" t="s">
        <v>18</v>
      </c>
      <c r="O91" t="s">
        <v>18</v>
      </c>
      <c r="P91" t="s">
        <v>18</v>
      </c>
      <c r="Q91" t="s">
        <v>18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260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260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260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260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260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slott45734</v>
      </c>
      <c r="B101" t="str">
        <f t="shared" si="5"/>
        <v>27  Bråån, vägbron vid Ellinge slott3</v>
      </c>
      <c r="C101">
        <v>20</v>
      </c>
      <c r="D101" t="s">
        <v>267</v>
      </c>
      <c r="E101" s="216">
        <v>45734</v>
      </c>
      <c r="F101">
        <v>4.7</v>
      </c>
      <c r="G101">
        <v>16.8</v>
      </c>
      <c r="H101">
        <v>131</v>
      </c>
      <c r="I101">
        <v>8.5</v>
      </c>
      <c r="J101">
        <v>1.8</v>
      </c>
      <c r="K101">
        <v>56.2</v>
      </c>
      <c r="L101">
        <v>2.6</v>
      </c>
      <c r="M101">
        <v>9.3000000000000007</v>
      </c>
      <c r="N101">
        <v>44</v>
      </c>
      <c r="O101">
        <v>4500</v>
      </c>
      <c r="P101">
        <v>110</v>
      </c>
      <c r="Q101">
        <v>4800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slott45761</v>
      </c>
      <c r="B102" t="str">
        <f t="shared" si="5"/>
        <v>27  Bråån, vägbron vid Ellinge slott4</v>
      </c>
      <c r="C102">
        <v>20</v>
      </c>
      <c r="D102" t="s">
        <v>267</v>
      </c>
      <c r="E102" s="216">
        <v>45761</v>
      </c>
      <c r="F102">
        <v>12</v>
      </c>
      <c r="G102">
        <v>12.59</v>
      </c>
      <c r="H102">
        <v>117</v>
      </c>
      <c r="I102">
        <v>8.1999999999999993</v>
      </c>
      <c r="J102">
        <v>1.5</v>
      </c>
      <c r="K102">
        <v>70</v>
      </c>
      <c r="L102">
        <v>2.5</v>
      </c>
      <c r="M102">
        <v>16</v>
      </c>
      <c r="N102">
        <v>54</v>
      </c>
      <c r="O102">
        <v>2500</v>
      </c>
      <c r="P102">
        <v>34</v>
      </c>
      <c r="Q102">
        <v>3200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</v>
      </c>
      <c r="B103" t="e">
        <f t="shared" si="5"/>
        <v>#VALUE!</v>
      </c>
      <c r="C103">
        <v>20</v>
      </c>
      <c r="D103" t="s">
        <v>267</v>
      </c>
      <c r="E103" s="216" t="s">
        <v>18</v>
      </c>
      <c r="F103" t="s">
        <v>18</v>
      </c>
      <c r="G103" t="s">
        <v>18</v>
      </c>
      <c r="H103" t="s">
        <v>18</v>
      </c>
      <c r="I103" t="s">
        <v>18</v>
      </c>
      <c r="J103" t="s">
        <v>18</v>
      </c>
      <c r="K103" t="s">
        <v>18</v>
      </c>
      <c r="L103" t="s">
        <v>18</v>
      </c>
      <c r="M103" t="s">
        <v>18</v>
      </c>
      <c r="N103" t="s">
        <v>18</v>
      </c>
      <c r="O103" t="s">
        <v>18</v>
      </c>
      <c r="P103" t="s">
        <v>18</v>
      </c>
      <c r="Q103" t="s">
        <v>18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267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267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267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267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267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Eslövsbäcken45734</v>
      </c>
      <c r="B113" t="str">
        <f t="shared" si="8"/>
        <v>53A Bråån, vid  golfbana, uppströms Eslövsbäcken3</v>
      </c>
      <c r="C113">
        <v>21</v>
      </c>
      <c r="D113" t="s">
        <v>261</v>
      </c>
      <c r="E113" s="216">
        <v>45734</v>
      </c>
      <c r="F113">
        <v>4.4000000000000004</v>
      </c>
      <c r="G113">
        <v>16.05</v>
      </c>
      <c r="H113">
        <v>124</v>
      </c>
      <c r="I113">
        <v>8.5</v>
      </c>
      <c r="J113">
        <v>1.5</v>
      </c>
      <c r="K113">
        <v>47.3</v>
      </c>
      <c r="L113">
        <v>2.2000000000000002</v>
      </c>
      <c r="M113">
        <v>7</v>
      </c>
      <c r="N113">
        <v>27</v>
      </c>
      <c r="O113">
        <v>4900</v>
      </c>
      <c r="P113" t="s">
        <v>148</v>
      </c>
      <c r="Q113">
        <v>4900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Eslövsbäcken45761</v>
      </c>
      <c r="B114" t="str">
        <f t="shared" si="8"/>
        <v>53A Bråån, vid  golfbana, uppströms Eslövsbäcken4</v>
      </c>
      <c r="C114">
        <v>21</v>
      </c>
      <c r="D114" t="s">
        <v>261</v>
      </c>
      <c r="E114" s="216">
        <v>45761</v>
      </c>
      <c r="F114">
        <v>10.8</v>
      </c>
      <c r="G114">
        <v>12.15</v>
      </c>
      <c r="H114">
        <v>110</v>
      </c>
      <c r="I114">
        <v>8.3000000000000007</v>
      </c>
      <c r="J114">
        <v>1.6</v>
      </c>
      <c r="K114">
        <v>51.7</v>
      </c>
      <c r="L114">
        <v>2.2000000000000002</v>
      </c>
      <c r="M114">
        <v>8.1999999999999993</v>
      </c>
      <c r="N114">
        <v>28</v>
      </c>
      <c r="O114">
        <v>2600</v>
      </c>
      <c r="P114">
        <v>15</v>
      </c>
      <c r="Q114">
        <v>3200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</v>
      </c>
      <c r="B115" t="e">
        <f t="shared" si="8"/>
        <v>#VALUE!</v>
      </c>
      <c r="C115">
        <v>21</v>
      </c>
      <c r="D115" t="s">
        <v>261</v>
      </c>
      <c r="E115" s="216" t="s">
        <v>18</v>
      </c>
      <c r="F115" t="s">
        <v>18</v>
      </c>
      <c r="G115" t="s">
        <v>18</v>
      </c>
      <c r="H115" t="s">
        <v>18</v>
      </c>
      <c r="I115" t="s">
        <v>18</v>
      </c>
      <c r="J115" t="s">
        <v>18</v>
      </c>
      <c r="K115" t="s">
        <v>18</v>
      </c>
      <c r="L115" t="s">
        <v>18</v>
      </c>
      <c r="M115" t="s">
        <v>18</v>
      </c>
      <c r="N115" t="s">
        <v>18</v>
      </c>
      <c r="O115" t="s">
        <v>18</v>
      </c>
      <c r="P115" t="s">
        <v>18</v>
      </c>
      <c r="Q115" t="s">
        <v>18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261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261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261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261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261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kyrka45734</v>
      </c>
      <c r="B124" t="str">
        <f t="shared" si="8"/>
        <v>32  Bråån, vid Högseröds kyrka3</v>
      </c>
      <c r="C124">
        <v>22</v>
      </c>
      <c r="D124" t="s">
        <v>268</v>
      </c>
      <c r="E124" s="216">
        <v>45734</v>
      </c>
      <c r="F124">
        <v>3</v>
      </c>
      <c r="G124">
        <v>14.05</v>
      </c>
      <c r="H124">
        <v>104</v>
      </c>
      <c r="I124">
        <v>8.1</v>
      </c>
      <c r="J124">
        <v>1.9</v>
      </c>
      <c r="K124">
        <v>39.200000000000003</v>
      </c>
      <c r="L124">
        <v>1.6</v>
      </c>
      <c r="M124">
        <v>21</v>
      </c>
      <c r="N124">
        <v>40</v>
      </c>
      <c r="O124">
        <v>3600</v>
      </c>
      <c r="P124" t="s">
        <v>148</v>
      </c>
      <c r="Q124">
        <v>3600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268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268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268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ARV45734</v>
      </c>
      <c r="B130" t="str">
        <f t="shared" si="8"/>
        <v>33  Sularpsbäcken, nedströms S Sandbys ARV3</v>
      </c>
      <c r="C130">
        <v>23</v>
      </c>
      <c r="D130" t="s">
        <v>297</v>
      </c>
      <c r="E130" s="216">
        <v>45734</v>
      </c>
      <c r="F130">
        <v>5.7</v>
      </c>
      <c r="G130">
        <v>15.4</v>
      </c>
      <c r="H130">
        <v>123</v>
      </c>
      <c r="I130">
        <v>8.1999999999999993</v>
      </c>
      <c r="J130">
        <v>2.4</v>
      </c>
      <c r="K130">
        <v>62.5</v>
      </c>
      <c r="L130">
        <v>2</v>
      </c>
      <c r="M130">
        <v>14</v>
      </c>
      <c r="N130">
        <v>37</v>
      </c>
      <c r="O130">
        <v>4400</v>
      </c>
      <c r="P130">
        <v>49</v>
      </c>
      <c r="Q130">
        <v>4700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297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297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297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ARV45734</v>
      </c>
      <c r="B136" t="str">
        <f t="shared" si="8"/>
        <v>33A Sularpsbäcekn, uppströms S Sandbys ARV3</v>
      </c>
      <c r="C136">
        <v>24</v>
      </c>
      <c r="D136" t="s">
        <v>269</v>
      </c>
      <c r="E136" s="216">
        <v>45734</v>
      </c>
      <c r="F136">
        <v>4.3</v>
      </c>
      <c r="G136">
        <v>16.57</v>
      </c>
      <c r="H136">
        <v>128</v>
      </c>
      <c r="I136">
        <v>8.4</v>
      </c>
      <c r="J136">
        <v>1.8</v>
      </c>
      <c r="K136">
        <v>60.7</v>
      </c>
      <c r="L136">
        <v>1.8</v>
      </c>
      <c r="M136">
        <v>8.1</v>
      </c>
      <c r="N136">
        <v>26</v>
      </c>
      <c r="O136">
        <v>2800</v>
      </c>
      <c r="P136" t="s">
        <v>148</v>
      </c>
      <c r="Q136">
        <v>3000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269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269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269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Kävlingeån45728</v>
      </c>
      <c r="B143" t="str">
        <f t="shared" si="8"/>
        <v>35  Klingavälsån, vid utlopp till Kävlingeån3</v>
      </c>
      <c r="C143">
        <v>25</v>
      </c>
      <c r="D143" t="s">
        <v>263</v>
      </c>
      <c r="E143" s="216">
        <v>45728</v>
      </c>
      <c r="F143">
        <v>5.7</v>
      </c>
      <c r="G143">
        <v>12.3</v>
      </c>
      <c r="H143">
        <v>98</v>
      </c>
      <c r="I143">
        <v>8</v>
      </c>
      <c r="J143">
        <v>5.6</v>
      </c>
      <c r="K143">
        <v>42.7</v>
      </c>
      <c r="L143">
        <v>2.7</v>
      </c>
      <c r="M143">
        <v>9.6999999999999993</v>
      </c>
      <c r="N143">
        <v>48</v>
      </c>
      <c r="O143">
        <v>850</v>
      </c>
      <c r="P143">
        <v>27</v>
      </c>
      <c r="Q143">
        <v>1400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Kävlingeån45761</v>
      </c>
      <c r="B144" t="str">
        <f t="shared" si="8"/>
        <v>35  Klingavälsån, vid utlopp till Kävlingeån4</v>
      </c>
      <c r="C144">
        <v>25</v>
      </c>
      <c r="D144" t="s">
        <v>263</v>
      </c>
      <c r="E144" s="216">
        <v>45761</v>
      </c>
      <c r="F144">
        <v>11.2</v>
      </c>
      <c r="G144">
        <v>11.58</v>
      </c>
      <c r="H144">
        <v>106</v>
      </c>
      <c r="I144">
        <v>8</v>
      </c>
      <c r="J144">
        <v>4.3</v>
      </c>
      <c r="K144">
        <v>43.1</v>
      </c>
      <c r="L144">
        <v>1.8</v>
      </c>
      <c r="M144">
        <v>16</v>
      </c>
      <c r="N144">
        <v>52</v>
      </c>
      <c r="O144">
        <v>490</v>
      </c>
      <c r="P144">
        <v>31</v>
      </c>
      <c r="Q144">
        <v>1100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</v>
      </c>
      <c r="B145" t="e">
        <f t="shared" si="8"/>
        <v>#VALUE!</v>
      </c>
      <c r="C145">
        <v>25</v>
      </c>
      <c r="D145" t="s">
        <v>263</v>
      </c>
      <c r="E145" s="216" t="s">
        <v>18</v>
      </c>
      <c r="F145" t="s">
        <v>18</v>
      </c>
      <c r="G145" t="s">
        <v>18</v>
      </c>
      <c r="H145" t="s">
        <v>18</v>
      </c>
      <c r="I145" t="s">
        <v>18</v>
      </c>
      <c r="J145" t="s">
        <v>18</v>
      </c>
      <c r="K145" t="s">
        <v>18</v>
      </c>
      <c r="L145" t="s">
        <v>18</v>
      </c>
      <c r="M145" t="s">
        <v>18</v>
      </c>
      <c r="N145" t="s">
        <v>18</v>
      </c>
      <c r="O145" t="s">
        <v>18</v>
      </c>
      <c r="P145" t="s">
        <v>18</v>
      </c>
      <c r="Q145" t="s">
        <v>18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263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263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263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263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263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utlopp45734</v>
      </c>
      <c r="B154" t="str">
        <f t="shared" si="8"/>
        <v>50  Klingavälsån, vid Sövdesjöns utlopp3</v>
      </c>
      <c r="C154">
        <v>27</v>
      </c>
      <c r="D154" t="s">
        <v>264</v>
      </c>
      <c r="E154" s="216">
        <v>45734</v>
      </c>
      <c r="F154">
        <v>4.7</v>
      </c>
      <c r="G154">
        <v>14.25</v>
      </c>
      <c r="H154">
        <v>111</v>
      </c>
      <c r="I154">
        <v>8.5</v>
      </c>
      <c r="J154">
        <v>1.9</v>
      </c>
      <c r="K154">
        <v>33.799999999999997</v>
      </c>
      <c r="L154">
        <v>3</v>
      </c>
      <c r="M154" t="s">
        <v>149</v>
      </c>
      <c r="N154">
        <v>28</v>
      </c>
      <c r="O154">
        <v>780</v>
      </c>
      <c r="P154">
        <v>16</v>
      </c>
      <c r="Q154">
        <v>1300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264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264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264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427</v>
      </c>
    </row>
    <row r="160" spans="1:20">
      <c r="A160" t="str">
        <f t="shared" si="7"/>
        <v>18 Vombsjön, djuphålan, yta45728</v>
      </c>
      <c r="B160" t="str">
        <f t="shared" si="8"/>
        <v>18  Vombsjön, djuphålan, yta3</v>
      </c>
      <c r="C160">
        <v>29</v>
      </c>
      <c r="D160" t="s">
        <v>295</v>
      </c>
      <c r="E160" s="216">
        <v>45728</v>
      </c>
      <c r="F160">
        <v>4.3</v>
      </c>
      <c r="G160">
        <v>14.6</v>
      </c>
      <c r="H160">
        <v>112</v>
      </c>
      <c r="I160">
        <v>8.4</v>
      </c>
      <c r="J160">
        <v>2.7</v>
      </c>
      <c r="K160">
        <v>42.2</v>
      </c>
      <c r="L160" t="s">
        <v>18</v>
      </c>
      <c r="M160">
        <v>4.8</v>
      </c>
      <c r="N160">
        <v>48</v>
      </c>
      <c r="O160">
        <v>3100</v>
      </c>
      <c r="P160" t="s">
        <v>148</v>
      </c>
      <c r="Q160">
        <v>3700</v>
      </c>
      <c r="R160" t="s">
        <v>18</v>
      </c>
      <c r="S160">
        <v>1.6</v>
      </c>
      <c r="T160" t="s">
        <v>18</v>
      </c>
    </row>
    <row r="161" spans="1:20">
      <c r="A161" t="str">
        <f t="shared" si="7"/>
        <v>18 Vombsjön, djuphålan, yta45761</v>
      </c>
      <c r="B161" t="str">
        <f t="shared" si="8"/>
        <v>18  Vombsjön, djuphålan, yta4</v>
      </c>
      <c r="C161">
        <v>29</v>
      </c>
      <c r="D161" t="s">
        <v>295</v>
      </c>
      <c r="E161" s="216">
        <v>45761</v>
      </c>
      <c r="F161">
        <v>9.4</v>
      </c>
      <c r="G161">
        <v>11.78</v>
      </c>
      <c r="H161">
        <v>103</v>
      </c>
      <c r="I161">
        <v>8.6999999999999993</v>
      </c>
      <c r="J161">
        <v>1.6</v>
      </c>
      <c r="K161">
        <v>41.2</v>
      </c>
      <c r="L161" t="s">
        <v>18</v>
      </c>
      <c r="M161" t="s">
        <v>149</v>
      </c>
      <c r="N161">
        <v>23</v>
      </c>
      <c r="O161">
        <v>2400</v>
      </c>
      <c r="P161">
        <v>52</v>
      </c>
      <c r="Q161">
        <v>2900</v>
      </c>
      <c r="R161">
        <v>2.2999999999999998</v>
      </c>
      <c r="S161">
        <v>3.4</v>
      </c>
      <c r="T161" t="s">
        <v>18</v>
      </c>
    </row>
    <row r="162" spans="1:20">
      <c r="A162" t="str">
        <f t="shared" si="7"/>
        <v>18 Vombsjön, djuphålan, yta</v>
      </c>
      <c r="B162" t="e">
        <f t="shared" si="8"/>
        <v>#VALUE!</v>
      </c>
      <c r="C162">
        <v>29</v>
      </c>
      <c r="D162" t="s">
        <v>295</v>
      </c>
      <c r="E162" s="216" t="s">
        <v>18</v>
      </c>
      <c r="F162" t="s">
        <v>18</v>
      </c>
      <c r="G162" t="s">
        <v>18</v>
      </c>
      <c r="H162" t="s">
        <v>18</v>
      </c>
      <c r="I162" t="s">
        <v>18</v>
      </c>
      <c r="J162" t="s">
        <v>18</v>
      </c>
      <c r="K162" t="s">
        <v>18</v>
      </c>
      <c r="L162" t="s">
        <v>18</v>
      </c>
      <c r="M162" t="s">
        <v>18</v>
      </c>
      <c r="N162" t="s">
        <v>18</v>
      </c>
      <c r="O162" t="s">
        <v>18</v>
      </c>
      <c r="P162" t="s">
        <v>18</v>
      </c>
      <c r="Q162" t="s">
        <v>18</v>
      </c>
      <c r="R162" t="s">
        <v>18</v>
      </c>
      <c r="S162" t="s">
        <v>18</v>
      </c>
      <c r="T162" t="s">
        <v>435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295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18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295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295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428</v>
      </c>
    </row>
    <row r="172" spans="1:20">
      <c r="A172" t="str">
        <f t="shared" si="9"/>
        <v>18 Vombsjön, djuphålan, botten45728</v>
      </c>
      <c r="B172" t="str">
        <f t="shared" si="10"/>
        <v>18  Vombsjön, djuphålan, botten3</v>
      </c>
      <c r="C172">
        <v>30</v>
      </c>
      <c r="D172" t="s">
        <v>296</v>
      </c>
      <c r="E172" s="216">
        <v>45728</v>
      </c>
      <c r="F172">
        <v>4.7</v>
      </c>
      <c r="G172">
        <v>14.55</v>
      </c>
      <c r="H172">
        <v>113</v>
      </c>
      <c r="I172" t="s">
        <v>18</v>
      </c>
      <c r="J172" t="s">
        <v>18</v>
      </c>
      <c r="K172" t="s">
        <v>18</v>
      </c>
      <c r="L172" t="s">
        <v>18</v>
      </c>
      <c r="M172">
        <v>9.6999999999999993</v>
      </c>
      <c r="N172">
        <v>51</v>
      </c>
      <c r="O172">
        <v>3100</v>
      </c>
      <c r="P172" t="s">
        <v>148</v>
      </c>
      <c r="Q172">
        <v>3800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botten45761</v>
      </c>
      <c r="B173" t="str">
        <f t="shared" si="10"/>
        <v>18  Vombsjön, djuphålan, botten4</v>
      </c>
      <c r="C173">
        <v>30</v>
      </c>
      <c r="D173" t="s">
        <v>296</v>
      </c>
      <c r="E173" s="216">
        <v>45761</v>
      </c>
      <c r="F173">
        <v>9.5</v>
      </c>
      <c r="G173">
        <v>11.41</v>
      </c>
      <c r="H173">
        <v>100</v>
      </c>
      <c r="I173" t="s">
        <v>18</v>
      </c>
      <c r="J173" t="s">
        <v>18</v>
      </c>
      <c r="K173" t="s">
        <v>18</v>
      </c>
      <c r="L173" t="s">
        <v>18</v>
      </c>
      <c r="M173" t="s">
        <v>149</v>
      </c>
      <c r="N173">
        <v>26</v>
      </c>
      <c r="O173">
        <v>2300</v>
      </c>
      <c r="P173">
        <v>72</v>
      </c>
      <c r="Q173">
        <v>3000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</v>
      </c>
      <c r="B174" t="e">
        <f t="shared" si="10"/>
        <v>#VALUE!</v>
      </c>
      <c r="C174">
        <v>30</v>
      </c>
      <c r="D174" t="s">
        <v>296</v>
      </c>
      <c r="E174" s="216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  <c r="R174" t="s">
        <v>18</v>
      </c>
      <c r="S174" t="s">
        <v>18</v>
      </c>
      <c r="T174" t="s">
        <v>435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296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296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296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55" priority="31" stopIfTrue="1" operator="between">
      <formula>6.2</formula>
      <formula>6.5</formula>
    </cfRule>
    <cfRule type="cellIs" dxfId="54" priority="32" stopIfTrue="1" operator="between">
      <formula>5.6</formula>
      <formula>6.19</formula>
    </cfRule>
    <cfRule type="cellIs" dxfId="53" priority="33" stopIfTrue="1" operator="between">
      <formula>3</formula>
      <formula>5.59</formula>
    </cfRule>
  </conditionalFormatting>
  <conditionalFormatting sqref="G1:G2">
    <cfRule type="cellIs" dxfId="52" priority="34" stopIfTrue="1" operator="between">
      <formula>3</formula>
      <formula>5</formula>
    </cfRule>
    <cfRule type="cellIs" dxfId="51" priority="35" stopIfTrue="1" operator="between">
      <formula>1</formula>
      <formula>2.9</formula>
    </cfRule>
    <cfRule type="cellIs" dxfId="50" priority="36" stopIfTrue="1" operator="between">
      <formula>0.001</formula>
      <formula>0.95</formula>
    </cfRule>
  </conditionalFormatting>
  <conditionalFormatting sqref="J1:J2">
    <cfRule type="cellIs" dxfId="49" priority="43" stopIfTrue="1" operator="between">
      <formula>1</formula>
      <formula>2.5</formula>
    </cfRule>
    <cfRule type="cellIs" dxfId="48" priority="44" stopIfTrue="1" operator="between">
      <formula>2.56</formula>
      <formula>7</formula>
    </cfRule>
    <cfRule type="cellIs" dxfId="47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46" priority="1" stopIfTrue="1" operator="between">
      <formula>0.01</formula>
      <formula>300</formula>
    </cfRule>
    <cfRule type="cellIs" dxfId="45" priority="2" stopIfTrue="1" operator="between">
      <formula>301</formula>
      <formula>625</formula>
    </cfRule>
    <cfRule type="cellIs" dxfId="44" priority="3" stopIfTrue="1" operator="between">
      <formula>626</formula>
      <formula>1250</formula>
    </cfRule>
    <cfRule type="cellIs" dxfId="43" priority="4" stopIfTrue="1" operator="between">
      <formula>1251</formula>
      <formula>5000</formula>
    </cfRule>
    <cfRule type="cellIs" dxfId="42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5"/>
  <cols>
    <col min="1" max="1" width="7.90625" hidden="1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7.08984375" customWidth="1"/>
    <col min="14" max="14" width="8.08984375" customWidth="1"/>
    <col min="15" max="15" width="8.6328125" customWidth="1"/>
    <col min="16" max="16" width="7.6328125" customWidth="1"/>
    <col min="17" max="17" width="8.6328125" style="233" customWidth="1"/>
    <col min="18" max="18" width="23.6328125" style="217" customWidth="1"/>
    <col min="19" max="19" width="2.90625" customWidth="1"/>
    <col min="20" max="20" width="8" customWidth="1"/>
    <col min="21" max="21" width="7.6328125" customWidth="1"/>
    <col min="22" max="22" width="9" customWidth="1"/>
    <col min="23" max="23" width="10.54296875" customWidth="1"/>
    <col min="24" max="24" width="8.54296875" customWidth="1"/>
    <col min="25" max="25" width="8.36328125" customWidth="1"/>
    <col min="26" max="26" width="11.453125" customWidth="1"/>
    <col min="27" max="27" width="6.9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90625" customWidth="1"/>
    <col min="33" max="33" width="6.453125" customWidth="1"/>
    <col min="34" max="34" width="6.54296875" customWidth="1"/>
    <col min="35" max="35" width="6.453125" customWidth="1"/>
    <col min="36" max="43" width="9.089843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6"/>
      <c r="U5" s="756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>
        <v>45734</v>
      </c>
      <c r="D9" s="222">
        <v>13.33</v>
      </c>
      <c r="E9" s="222">
        <v>13.33</v>
      </c>
      <c r="F9" s="218">
        <v>91</v>
      </c>
      <c r="G9" s="222">
        <v>8.1</v>
      </c>
      <c r="H9" s="222">
        <v>4.8</v>
      </c>
      <c r="I9" s="222">
        <v>50</v>
      </c>
      <c r="J9" s="222">
        <v>2.4</v>
      </c>
      <c r="K9" s="218">
        <v>6.1</v>
      </c>
      <c r="L9" s="218">
        <v>51</v>
      </c>
      <c r="M9" s="218">
        <v>2700</v>
      </c>
      <c r="N9" s="218" t="s">
        <v>148</v>
      </c>
      <c r="O9" s="218">
        <v>3100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13.33</v>
      </c>
      <c r="AF9" s="102">
        <v>13.33</v>
      </c>
      <c r="AG9" s="102">
        <v>91</v>
      </c>
      <c r="AH9" s="102">
        <v>8.1</v>
      </c>
      <c r="AI9" s="102">
        <v>4.8</v>
      </c>
      <c r="AJ9" s="102">
        <v>50</v>
      </c>
      <c r="AK9" s="102">
        <v>2.4</v>
      </c>
      <c r="AL9" s="102">
        <v>6.1</v>
      </c>
      <c r="AM9" s="102">
        <v>51</v>
      </c>
      <c r="AN9" s="102">
        <v>2700</v>
      </c>
      <c r="AO9" s="102">
        <v>10</v>
      </c>
      <c r="AP9" s="102">
        <v>3100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>
        <v>45761</v>
      </c>
      <c r="D10" s="222">
        <v>11.5</v>
      </c>
      <c r="E10" s="222">
        <v>9.98</v>
      </c>
      <c r="F10" s="218">
        <v>92</v>
      </c>
      <c r="G10" s="222">
        <v>8</v>
      </c>
      <c r="H10" s="222">
        <v>2.6</v>
      </c>
      <c r="I10" s="222">
        <v>57.6</v>
      </c>
      <c r="J10" s="222">
        <v>1.7</v>
      </c>
      <c r="K10" s="218">
        <v>14</v>
      </c>
      <c r="L10" s="218">
        <v>45</v>
      </c>
      <c r="M10" s="218">
        <v>1800</v>
      </c>
      <c r="N10" s="218">
        <v>30</v>
      </c>
      <c r="O10" s="218">
        <v>2500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11.5</v>
      </c>
      <c r="AF10" s="102">
        <v>9.98</v>
      </c>
      <c r="AG10" s="102">
        <v>92</v>
      </c>
      <c r="AH10" s="102">
        <v>8</v>
      </c>
      <c r="AI10" s="102">
        <v>2.6</v>
      </c>
      <c r="AJ10" s="102">
        <v>57.6</v>
      </c>
      <c r="AK10" s="102">
        <v>1.7</v>
      </c>
      <c r="AL10" s="102">
        <v>14</v>
      </c>
      <c r="AM10" s="102">
        <v>45</v>
      </c>
      <c r="AN10" s="102">
        <v>1800</v>
      </c>
      <c r="AO10" s="102">
        <v>30</v>
      </c>
      <c r="AP10" s="102">
        <v>2500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 t="s">
        <v>18</v>
      </c>
      <c r="D11" s="222" t="s">
        <v>18</v>
      </c>
      <c r="E11" s="222" t="s">
        <v>18</v>
      </c>
      <c r="F11" s="218" t="s">
        <v>18</v>
      </c>
      <c r="G11" s="222" t="s">
        <v>18</v>
      </c>
      <c r="H11" s="222" t="s">
        <v>18</v>
      </c>
      <c r="I11" s="222" t="s">
        <v>18</v>
      </c>
      <c r="J11" s="222" t="s">
        <v>18</v>
      </c>
      <c r="K11" s="218" t="s">
        <v>18</v>
      </c>
      <c r="L11" s="218" t="s">
        <v>18</v>
      </c>
      <c r="M11" s="218" t="s">
        <v>18</v>
      </c>
      <c r="N11" s="218" t="s">
        <v>18</v>
      </c>
      <c r="O11" s="218" t="s">
        <v>18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 t="s">
        <v>18</v>
      </c>
      <c r="AF11" s="102" t="s">
        <v>18</v>
      </c>
      <c r="AG11" s="102" t="s">
        <v>18</v>
      </c>
      <c r="AH11" s="102" t="s">
        <v>18</v>
      </c>
      <c r="AI11" s="102" t="s">
        <v>18</v>
      </c>
      <c r="AJ11" s="102" t="s">
        <v>18</v>
      </c>
      <c r="AK11" s="102" t="s">
        <v>18</v>
      </c>
      <c r="AL11" s="102" t="s">
        <v>18</v>
      </c>
      <c r="AM11" s="102" t="s">
        <v>18</v>
      </c>
      <c r="AN11" s="102" t="s">
        <v>18</v>
      </c>
      <c r="AO11" s="102" t="s">
        <v>18</v>
      </c>
      <c r="AP11" s="102" t="s">
        <v>18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7.1574999999999998</v>
      </c>
      <c r="E19" s="611">
        <v>12.954999999999998</v>
      </c>
      <c r="F19" s="612">
        <v>97</v>
      </c>
      <c r="G19" s="611">
        <v>8.0250000000000004</v>
      </c>
      <c r="H19" s="611">
        <v>4.9750000000000005</v>
      </c>
      <c r="I19" s="611">
        <v>50.125</v>
      </c>
      <c r="J19" s="611">
        <v>1.675</v>
      </c>
      <c r="K19" s="612">
        <v>24.774999999999999</v>
      </c>
      <c r="L19" s="612">
        <v>60.5</v>
      </c>
      <c r="M19" s="612">
        <v>3000</v>
      </c>
      <c r="N19" s="612">
        <v>38.25</v>
      </c>
      <c r="O19" s="612">
        <v>3550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7.1574999999999998</v>
      </c>
      <c r="AF19" s="102">
        <v>12.954999999999998</v>
      </c>
      <c r="AG19" s="102">
        <v>97</v>
      </c>
      <c r="AH19" s="102">
        <v>8.0250000000000004</v>
      </c>
      <c r="AI19" s="102">
        <v>4.9750000000000005</v>
      </c>
      <c r="AJ19" s="102">
        <v>50.125</v>
      </c>
      <c r="AK19" s="102">
        <v>1.675</v>
      </c>
      <c r="AL19" s="102">
        <v>24.774999999999999</v>
      </c>
      <c r="AM19" s="102">
        <v>60.5</v>
      </c>
      <c r="AN19" s="102">
        <v>3000</v>
      </c>
      <c r="AO19" s="102">
        <v>38.25</v>
      </c>
      <c r="AP19" s="102">
        <v>3550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13.33</v>
      </c>
      <c r="E20" s="614">
        <v>14.72</v>
      </c>
      <c r="F20" s="615">
        <v>103</v>
      </c>
      <c r="G20" s="614">
        <v>8.1</v>
      </c>
      <c r="H20" s="614">
        <v>7.6</v>
      </c>
      <c r="I20" s="614">
        <v>57.6</v>
      </c>
      <c r="J20" s="615">
        <v>2.4</v>
      </c>
      <c r="K20" s="615">
        <v>42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13.33</v>
      </c>
      <c r="AF20" s="102">
        <v>14.72</v>
      </c>
      <c r="AG20" s="102">
        <v>103</v>
      </c>
      <c r="AH20" s="102">
        <v>8.1</v>
      </c>
      <c r="AI20" s="102">
        <v>7.6</v>
      </c>
      <c r="AJ20" s="102">
        <v>57.6</v>
      </c>
      <c r="AK20" s="102">
        <v>2.4</v>
      </c>
      <c r="AL20" s="102">
        <v>42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9.98</v>
      </c>
      <c r="F21" s="618">
        <v>91</v>
      </c>
      <c r="G21" s="617">
        <v>8</v>
      </c>
      <c r="H21" s="617">
        <v>2.6</v>
      </c>
      <c r="I21" s="617">
        <v>45.8</v>
      </c>
      <c r="J21" s="617">
        <v>1.1000000000000001</v>
      </c>
      <c r="K21" s="618">
        <v>6.1</v>
      </c>
      <c r="L21" s="618">
        <v>45</v>
      </c>
      <c r="M21" s="618">
        <v>1800</v>
      </c>
      <c r="N21" s="618">
        <v>10</v>
      </c>
      <c r="O21" s="618">
        <v>2500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9.98</v>
      </c>
      <c r="AG21" s="102">
        <v>91</v>
      </c>
      <c r="AH21" s="102">
        <v>8</v>
      </c>
      <c r="AI21" s="102">
        <v>2.6</v>
      </c>
      <c r="AJ21" s="102">
        <v>45.8</v>
      </c>
      <c r="AK21" s="102">
        <v>1.1000000000000001</v>
      </c>
      <c r="AL21" s="102">
        <v>6.1</v>
      </c>
      <c r="AM21" s="102">
        <v>45</v>
      </c>
      <c r="AN21" s="102">
        <v>1800</v>
      </c>
      <c r="AO21" s="102">
        <v>10</v>
      </c>
      <c r="AP21" s="102">
        <v>2500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>
        <v>45734</v>
      </c>
      <c r="D24" s="222">
        <v>11.35</v>
      </c>
      <c r="E24" s="222">
        <v>11.35</v>
      </c>
      <c r="F24" s="218">
        <v>89</v>
      </c>
      <c r="G24" s="222">
        <v>7.8</v>
      </c>
      <c r="H24" s="222">
        <v>5.3</v>
      </c>
      <c r="I24" s="222">
        <v>48.8</v>
      </c>
      <c r="J24" s="102">
        <v>2.2999999999999998</v>
      </c>
      <c r="K24" s="218">
        <v>14</v>
      </c>
      <c r="L24" s="218">
        <v>58</v>
      </c>
      <c r="M24" s="218">
        <v>2100</v>
      </c>
      <c r="N24" s="218">
        <v>89</v>
      </c>
      <c r="O24" s="218">
        <v>2500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11.35</v>
      </c>
      <c r="AF24" s="102">
        <v>11.35</v>
      </c>
      <c r="AG24" s="102">
        <v>89</v>
      </c>
      <c r="AH24" s="102">
        <v>7.8</v>
      </c>
      <c r="AI24" s="102">
        <v>5.3</v>
      </c>
      <c r="AJ24" s="102">
        <v>48.8</v>
      </c>
      <c r="AK24" s="102">
        <v>2.2999999999999998</v>
      </c>
      <c r="AL24" s="102">
        <v>14</v>
      </c>
      <c r="AM24" s="102">
        <v>58</v>
      </c>
      <c r="AN24" s="102">
        <v>2100</v>
      </c>
      <c r="AO24" s="102">
        <v>89</v>
      </c>
      <c r="AP24" s="102">
        <v>2500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6.5750000000000002</v>
      </c>
      <c r="E29" s="611">
        <v>12.145</v>
      </c>
      <c r="F29" s="612">
        <v>91</v>
      </c>
      <c r="G29" s="611">
        <v>7.85</v>
      </c>
      <c r="H29" s="611">
        <v>6.05</v>
      </c>
      <c r="I29" s="611">
        <v>46.9</v>
      </c>
      <c r="J29" s="611">
        <v>1.8499999999999999</v>
      </c>
      <c r="K29" s="612">
        <v>28</v>
      </c>
      <c r="L29" s="612">
        <v>75</v>
      </c>
      <c r="M29" s="612">
        <v>2650</v>
      </c>
      <c r="N29" s="612">
        <v>81.5</v>
      </c>
      <c r="O29" s="612">
        <v>3250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6.5750000000000002</v>
      </c>
      <c r="AF29" s="102">
        <v>12.145</v>
      </c>
      <c r="AG29" s="102">
        <v>91</v>
      </c>
      <c r="AH29" s="102">
        <v>7.85</v>
      </c>
      <c r="AI29" s="102">
        <v>6.05</v>
      </c>
      <c r="AJ29" s="102">
        <v>46.9</v>
      </c>
      <c r="AK29" s="102">
        <v>1.8499999999999999</v>
      </c>
      <c r="AL29" s="102">
        <v>28</v>
      </c>
      <c r="AM29" s="102">
        <v>75</v>
      </c>
      <c r="AN29" s="102">
        <v>2650</v>
      </c>
      <c r="AO29" s="102">
        <v>81.5</v>
      </c>
      <c r="AP29" s="102">
        <v>3250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11.35</v>
      </c>
      <c r="E30" s="614">
        <v>12.94</v>
      </c>
      <c r="F30" s="615">
        <v>93</v>
      </c>
      <c r="G30" s="614">
        <v>7.9</v>
      </c>
      <c r="H30" s="614">
        <v>6.8</v>
      </c>
      <c r="I30" s="614">
        <v>48.8</v>
      </c>
      <c r="J30" s="614">
        <v>2.2999999999999998</v>
      </c>
      <c r="K30" s="615">
        <v>42</v>
      </c>
      <c r="L30" s="615">
        <v>92</v>
      </c>
      <c r="M30" s="615">
        <v>3200</v>
      </c>
      <c r="N30" s="615">
        <v>89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11.35</v>
      </c>
      <c r="AF30" s="102">
        <v>12.94</v>
      </c>
      <c r="AG30" s="102">
        <v>93</v>
      </c>
      <c r="AH30" s="102">
        <v>7.9</v>
      </c>
      <c r="AI30" s="102">
        <v>6.8</v>
      </c>
      <c r="AJ30" s="102">
        <v>48.8</v>
      </c>
      <c r="AK30" s="102">
        <v>2.2999999999999998</v>
      </c>
      <c r="AL30" s="102">
        <v>42</v>
      </c>
      <c r="AM30" s="102">
        <v>92</v>
      </c>
      <c r="AN30" s="102">
        <v>3200</v>
      </c>
      <c r="AO30" s="102">
        <v>89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11.35</v>
      </c>
      <c r="F31" s="618">
        <v>89</v>
      </c>
      <c r="G31" s="617">
        <v>7.8</v>
      </c>
      <c r="H31" s="617">
        <v>5.3</v>
      </c>
      <c r="I31" s="617">
        <v>45</v>
      </c>
      <c r="J31" s="617">
        <v>1.4</v>
      </c>
      <c r="K31" s="618">
        <v>14</v>
      </c>
      <c r="L31" s="618">
        <v>58</v>
      </c>
      <c r="M31" s="618">
        <v>2100</v>
      </c>
      <c r="N31" s="618">
        <v>74</v>
      </c>
      <c r="O31" s="618">
        <v>2500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11.35</v>
      </c>
      <c r="AG31" s="102">
        <v>89</v>
      </c>
      <c r="AH31" s="102">
        <v>7.8</v>
      </c>
      <c r="AI31" s="102">
        <v>5.3</v>
      </c>
      <c r="AJ31" s="102">
        <v>45</v>
      </c>
      <c r="AK31" s="102">
        <v>1.4</v>
      </c>
      <c r="AL31" s="102">
        <v>14</v>
      </c>
      <c r="AM31" s="102">
        <v>58</v>
      </c>
      <c r="AN31" s="102">
        <v>2100</v>
      </c>
      <c r="AO31" s="102">
        <v>74</v>
      </c>
      <c r="AP31" s="102">
        <v>2500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>
        <v>45734</v>
      </c>
      <c r="D35" s="222">
        <v>11.48</v>
      </c>
      <c r="E35" s="222">
        <v>11.48</v>
      </c>
      <c r="F35" s="218">
        <v>90</v>
      </c>
      <c r="G35" s="222">
        <v>7.8</v>
      </c>
      <c r="H35" s="222">
        <v>6.3</v>
      </c>
      <c r="I35" s="222">
        <v>46.5</v>
      </c>
      <c r="J35" s="102">
        <v>2.2999999999999998</v>
      </c>
      <c r="K35" s="218">
        <v>19</v>
      </c>
      <c r="L35" s="218">
        <v>62</v>
      </c>
      <c r="M35" s="218">
        <v>1400</v>
      </c>
      <c r="N35" s="218">
        <v>110</v>
      </c>
      <c r="O35" s="218">
        <v>2000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11.48</v>
      </c>
      <c r="AF35" s="102">
        <v>11.48</v>
      </c>
      <c r="AG35" s="102">
        <v>90</v>
      </c>
      <c r="AH35" s="102">
        <v>7.8</v>
      </c>
      <c r="AI35" s="102">
        <v>6.3</v>
      </c>
      <c r="AJ35" s="102">
        <v>46.5</v>
      </c>
      <c r="AK35" s="102">
        <v>2.2999999999999998</v>
      </c>
      <c r="AL35" s="102">
        <v>19</v>
      </c>
      <c r="AM35" s="102">
        <v>62</v>
      </c>
      <c r="AN35" s="102">
        <v>1400</v>
      </c>
      <c r="AO35" s="102">
        <v>110</v>
      </c>
      <c r="AP35" s="102">
        <v>2000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>
        <v>45761</v>
      </c>
      <c r="D36" s="222">
        <v>11.8</v>
      </c>
      <c r="E36" s="222">
        <v>8.5399999999999991</v>
      </c>
      <c r="F36" s="218">
        <v>79</v>
      </c>
      <c r="G36" s="222">
        <v>7.8</v>
      </c>
      <c r="H36" s="222">
        <v>3.5</v>
      </c>
      <c r="I36" s="222">
        <v>49.7</v>
      </c>
      <c r="J36" s="102">
        <v>1.9</v>
      </c>
      <c r="K36" s="218">
        <v>21</v>
      </c>
      <c r="L36" s="218">
        <v>59</v>
      </c>
      <c r="M36" s="218">
        <v>1200</v>
      </c>
      <c r="N36" s="218">
        <v>130</v>
      </c>
      <c r="O36" s="218">
        <v>1800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11.8</v>
      </c>
      <c r="AF36" s="102">
        <v>8.5399999999999991</v>
      </c>
      <c r="AG36" s="102">
        <v>79</v>
      </c>
      <c r="AH36" s="102">
        <v>7.8</v>
      </c>
      <c r="AI36" s="102">
        <v>3.5</v>
      </c>
      <c r="AJ36" s="102">
        <v>49.7</v>
      </c>
      <c r="AK36" s="102">
        <v>1.9</v>
      </c>
      <c r="AL36" s="102">
        <v>21</v>
      </c>
      <c r="AM36" s="102">
        <v>59</v>
      </c>
      <c r="AN36" s="102">
        <v>1200</v>
      </c>
      <c r="AO36" s="102">
        <v>130</v>
      </c>
      <c r="AP36" s="102">
        <v>1800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 t="s">
        <v>18</v>
      </c>
      <c r="D37" s="222" t="s">
        <v>18</v>
      </c>
      <c r="E37" s="222" t="s">
        <v>18</v>
      </c>
      <c r="F37" s="218" t="s">
        <v>18</v>
      </c>
      <c r="G37" s="222" t="s">
        <v>18</v>
      </c>
      <c r="H37" s="222" t="s">
        <v>18</v>
      </c>
      <c r="I37" s="222" t="s">
        <v>18</v>
      </c>
      <c r="J37" s="102" t="s">
        <v>18</v>
      </c>
      <c r="K37" s="218" t="s">
        <v>18</v>
      </c>
      <c r="L37" s="218" t="s">
        <v>18</v>
      </c>
      <c r="M37" s="218" t="s">
        <v>18</v>
      </c>
      <c r="N37" s="218" t="s">
        <v>18</v>
      </c>
      <c r="O37" s="218" t="s">
        <v>18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 t="s">
        <v>18</v>
      </c>
      <c r="AF37" s="102" t="s">
        <v>18</v>
      </c>
      <c r="AG37" s="102" t="s">
        <v>18</v>
      </c>
      <c r="AH37" s="102" t="s">
        <v>18</v>
      </c>
      <c r="AI37" s="102" t="s">
        <v>18</v>
      </c>
      <c r="AJ37" s="102" t="s">
        <v>18</v>
      </c>
      <c r="AK37" s="102" t="s">
        <v>18</v>
      </c>
      <c r="AL37" s="102" t="s">
        <v>18</v>
      </c>
      <c r="AM37" s="102" t="s">
        <v>18</v>
      </c>
      <c r="AN37" s="102" t="s">
        <v>18</v>
      </c>
      <c r="AO37" s="102" t="s">
        <v>18</v>
      </c>
      <c r="AP37" s="102" t="s">
        <v>18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6.7949999999999999</v>
      </c>
      <c r="E45" s="611">
        <v>11.7675</v>
      </c>
      <c r="F45" s="612">
        <v>91.25</v>
      </c>
      <c r="G45" s="611">
        <v>7.875</v>
      </c>
      <c r="H45" s="611">
        <v>5.4750000000000005</v>
      </c>
      <c r="I45" s="611">
        <v>45.95</v>
      </c>
      <c r="J45" s="611">
        <v>1.7250000000000001</v>
      </c>
      <c r="K45" s="612">
        <v>29.5</v>
      </c>
      <c r="L45" s="612">
        <v>68.5</v>
      </c>
      <c r="M45" s="612">
        <v>2125</v>
      </c>
      <c r="N45" s="612">
        <v>99</v>
      </c>
      <c r="O45" s="612">
        <v>2725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6.7949999999999999</v>
      </c>
      <c r="AF45" s="102">
        <v>11.7675</v>
      </c>
      <c r="AG45" s="102">
        <v>91.25</v>
      </c>
      <c r="AH45" s="102">
        <v>7.875</v>
      </c>
      <c r="AI45" s="102">
        <v>5.4750000000000005</v>
      </c>
      <c r="AJ45" s="102">
        <v>45.95</v>
      </c>
      <c r="AK45" s="102">
        <v>1.7250000000000001</v>
      </c>
      <c r="AL45" s="102">
        <v>29.5</v>
      </c>
      <c r="AM45" s="102">
        <v>68.5</v>
      </c>
      <c r="AN45" s="102">
        <v>2125</v>
      </c>
      <c r="AO45" s="102">
        <v>99</v>
      </c>
      <c r="AP45" s="102">
        <v>2725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11.8</v>
      </c>
      <c r="E46" s="614">
        <v>13.91</v>
      </c>
      <c r="F46" s="615">
        <v>100</v>
      </c>
      <c r="G46" s="614">
        <v>8</v>
      </c>
      <c r="H46" s="614">
        <v>7.7</v>
      </c>
      <c r="I46" s="614">
        <v>49.7</v>
      </c>
      <c r="J46" s="614">
        <v>2.2999999999999998</v>
      </c>
      <c r="K46" s="615">
        <v>40</v>
      </c>
      <c r="L46" s="615">
        <v>89</v>
      </c>
      <c r="M46" s="615">
        <v>3000</v>
      </c>
      <c r="N46" s="615">
        <v>130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11.8</v>
      </c>
      <c r="AF46" s="102">
        <v>13.91</v>
      </c>
      <c r="AG46" s="102">
        <v>100</v>
      </c>
      <c r="AH46" s="102">
        <v>8</v>
      </c>
      <c r="AI46" s="102">
        <v>7.7</v>
      </c>
      <c r="AJ46" s="102">
        <v>49.7</v>
      </c>
      <c r="AK46" s="102">
        <v>2.2999999999999998</v>
      </c>
      <c r="AL46" s="102">
        <v>40</v>
      </c>
      <c r="AM46" s="102">
        <v>89</v>
      </c>
      <c r="AN46" s="102">
        <v>3000</v>
      </c>
      <c r="AO46" s="102">
        <v>130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8.5399999999999991</v>
      </c>
      <c r="F47" s="618">
        <v>79</v>
      </c>
      <c r="G47" s="617">
        <v>7.8</v>
      </c>
      <c r="H47" s="617">
        <v>3.5</v>
      </c>
      <c r="I47" s="617">
        <v>43.7</v>
      </c>
      <c r="J47" s="617">
        <v>1.2</v>
      </c>
      <c r="K47" s="618">
        <v>19</v>
      </c>
      <c r="L47" s="618">
        <v>59</v>
      </c>
      <c r="M47" s="618">
        <v>1200</v>
      </c>
      <c r="N47" s="618">
        <v>65</v>
      </c>
      <c r="O47" s="618">
        <v>1800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8.5399999999999991</v>
      </c>
      <c r="AG47" s="102">
        <v>79</v>
      </c>
      <c r="AH47" s="102">
        <v>7.8</v>
      </c>
      <c r="AI47" s="102">
        <v>3.5</v>
      </c>
      <c r="AJ47" s="102">
        <v>43.7</v>
      </c>
      <c r="AK47" s="102">
        <v>1.2</v>
      </c>
      <c r="AL47" s="102">
        <v>19</v>
      </c>
      <c r="AM47" s="102">
        <v>59</v>
      </c>
      <c r="AN47" s="102">
        <v>1200</v>
      </c>
      <c r="AO47" s="102">
        <v>65</v>
      </c>
      <c r="AP47" s="102">
        <v>1800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>
        <v>45728</v>
      </c>
      <c r="D51" s="222">
        <v>4.5999999999999996</v>
      </c>
      <c r="E51" s="222">
        <v>15.03</v>
      </c>
      <c r="F51" s="218">
        <v>118</v>
      </c>
      <c r="G51" s="222">
        <v>8.5</v>
      </c>
      <c r="H51" s="222">
        <v>4.5999999999999996</v>
      </c>
      <c r="I51" s="222">
        <v>42</v>
      </c>
      <c r="J51" s="102">
        <v>2.8</v>
      </c>
      <c r="K51" s="218">
        <v>3.6</v>
      </c>
      <c r="L51" s="218">
        <v>49</v>
      </c>
      <c r="M51" s="218">
        <v>3000</v>
      </c>
      <c r="N51" s="218" t="s">
        <v>148</v>
      </c>
      <c r="O51" s="218">
        <v>3700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4.5999999999999996</v>
      </c>
      <c r="AF51" s="102">
        <v>15.03</v>
      </c>
      <c r="AG51" s="102">
        <v>118</v>
      </c>
      <c r="AH51" s="102">
        <v>8.5</v>
      </c>
      <c r="AI51" s="102">
        <v>4.5999999999999996</v>
      </c>
      <c r="AJ51" s="102">
        <v>42</v>
      </c>
      <c r="AK51" s="102">
        <v>2.8</v>
      </c>
      <c r="AL51" s="102">
        <v>3.6</v>
      </c>
      <c r="AM51" s="102">
        <v>49</v>
      </c>
      <c r="AN51" s="102">
        <v>3000</v>
      </c>
      <c r="AO51" s="102">
        <v>10</v>
      </c>
      <c r="AP51" s="102">
        <v>3700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>
        <v>45761</v>
      </c>
      <c r="D52" s="222">
        <v>10.199999999999999</v>
      </c>
      <c r="E52" s="222">
        <v>11.89</v>
      </c>
      <c r="F52" s="218">
        <v>106</v>
      </c>
      <c r="G52" s="222">
        <v>8.6999999999999993</v>
      </c>
      <c r="H52" s="222">
        <v>1.1000000000000001</v>
      </c>
      <c r="I52" s="222">
        <v>41.5</v>
      </c>
      <c r="J52" s="102">
        <v>2</v>
      </c>
      <c r="K52" s="218" t="s">
        <v>149</v>
      </c>
      <c r="L52" s="218">
        <v>25</v>
      </c>
      <c r="M52" s="218">
        <v>2400</v>
      </c>
      <c r="N52" s="218">
        <v>33</v>
      </c>
      <c r="O52" s="218">
        <v>3000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10.199999999999999</v>
      </c>
      <c r="AF52" s="102">
        <v>11.89</v>
      </c>
      <c r="AG52" s="102">
        <v>106</v>
      </c>
      <c r="AH52" s="102">
        <v>8.6999999999999993</v>
      </c>
      <c r="AI52" s="102">
        <v>1.1000000000000001</v>
      </c>
      <c r="AJ52" s="102">
        <v>41.5</v>
      </c>
      <c r="AK52" s="102">
        <v>2</v>
      </c>
      <c r="AL52" s="102">
        <v>2</v>
      </c>
      <c r="AM52" s="102">
        <v>25</v>
      </c>
      <c r="AN52" s="102">
        <v>2400</v>
      </c>
      <c r="AO52" s="102">
        <v>33</v>
      </c>
      <c r="AP52" s="102">
        <v>3000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 t="s">
        <v>18</v>
      </c>
      <c r="D53" s="222" t="s">
        <v>18</v>
      </c>
      <c r="E53" s="222" t="s">
        <v>18</v>
      </c>
      <c r="F53" s="218" t="s">
        <v>18</v>
      </c>
      <c r="G53" s="222" t="s">
        <v>18</v>
      </c>
      <c r="H53" s="222" t="s">
        <v>18</v>
      </c>
      <c r="I53" s="222" t="s">
        <v>18</v>
      </c>
      <c r="J53" s="102" t="s">
        <v>18</v>
      </c>
      <c r="K53" s="218" t="s">
        <v>18</v>
      </c>
      <c r="L53" s="218" t="s">
        <v>18</v>
      </c>
      <c r="M53" s="218" t="s">
        <v>18</v>
      </c>
      <c r="N53" s="218" t="s">
        <v>18</v>
      </c>
      <c r="O53" s="218" t="s">
        <v>18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 t="s">
        <v>18</v>
      </c>
      <c r="AF53" s="102" t="s">
        <v>18</v>
      </c>
      <c r="AG53" s="102" t="s">
        <v>18</v>
      </c>
      <c r="AH53" s="102" t="s">
        <v>18</v>
      </c>
      <c r="AI53" s="102" t="s">
        <v>18</v>
      </c>
      <c r="AJ53" s="102" t="s">
        <v>18</v>
      </c>
      <c r="AK53" s="102" t="s">
        <v>18</v>
      </c>
      <c r="AL53" s="102" t="s">
        <v>18</v>
      </c>
      <c r="AM53" s="102" t="s">
        <v>18</v>
      </c>
      <c r="AN53" s="102" t="s">
        <v>18</v>
      </c>
      <c r="AO53" s="102" t="s">
        <v>18</v>
      </c>
      <c r="AP53" s="102" t="s">
        <v>18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4.8249999999999993</v>
      </c>
      <c r="E61" s="611">
        <v>13.6325</v>
      </c>
      <c r="F61" s="612">
        <v>106.25</v>
      </c>
      <c r="G61" s="611">
        <v>8.3999999999999986</v>
      </c>
      <c r="H61" s="611">
        <v>3.55</v>
      </c>
      <c r="I61" s="611">
        <v>41.5</v>
      </c>
      <c r="J61" s="611">
        <v>1.7749999999999999</v>
      </c>
      <c r="K61" s="612">
        <v>23.9</v>
      </c>
      <c r="L61" s="612">
        <v>53.25</v>
      </c>
      <c r="M61" s="612">
        <v>2975</v>
      </c>
      <c r="N61" s="612">
        <v>23.75</v>
      </c>
      <c r="O61" s="612">
        <v>3525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4.8249999999999993</v>
      </c>
      <c r="AF61" s="102">
        <v>13.6325</v>
      </c>
      <c r="AG61" s="102">
        <v>106.25</v>
      </c>
      <c r="AH61" s="102">
        <v>8.3999999999999986</v>
      </c>
      <c r="AI61" s="102">
        <v>3.55</v>
      </c>
      <c r="AJ61" s="102">
        <v>41.5</v>
      </c>
      <c r="AK61" s="102">
        <v>1.7749999999999999</v>
      </c>
      <c r="AL61" s="102">
        <v>23.9</v>
      </c>
      <c r="AM61" s="102">
        <v>53.25</v>
      </c>
      <c r="AN61" s="102">
        <v>2975</v>
      </c>
      <c r="AO61" s="102">
        <v>23.75</v>
      </c>
      <c r="AP61" s="102">
        <v>3525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10.199999999999999</v>
      </c>
      <c r="E62" s="614">
        <v>15.03</v>
      </c>
      <c r="F62" s="615">
        <v>118</v>
      </c>
      <c r="G62" s="614">
        <v>8.6999999999999993</v>
      </c>
      <c r="H62" s="614">
        <v>5.7</v>
      </c>
      <c r="I62" s="614">
        <v>42.1</v>
      </c>
      <c r="J62" s="614">
        <v>2.8</v>
      </c>
      <c r="K62" s="615">
        <v>47</v>
      </c>
      <c r="L62" s="615">
        <v>78</v>
      </c>
      <c r="M62" s="615">
        <v>3400</v>
      </c>
      <c r="N62" s="615">
        <v>33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10.199999999999999</v>
      </c>
      <c r="AF62" s="102">
        <v>15.03</v>
      </c>
      <c r="AG62" s="102">
        <v>118</v>
      </c>
      <c r="AH62" s="102">
        <v>8.6999999999999993</v>
      </c>
      <c r="AI62" s="102">
        <v>5.7</v>
      </c>
      <c r="AJ62" s="102">
        <v>42.1</v>
      </c>
      <c r="AK62" s="102">
        <v>2.8</v>
      </c>
      <c r="AL62" s="102">
        <v>47</v>
      </c>
      <c r="AM62" s="102">
        <v>78</v>
      </c>
      <c r="AN62" s="102">
        <v>3400</v>
      </c>
      <c r="AO62" s="102">
        <v>33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11.89</v>
      </c>
      <c r="F63" s="618">
        <v>97</v>
      </c>
      <c r="G63" s="617">
        <v>8.1999999999999993</v>
      </c>
      <c r="H63" s="617">
        <v>1.1000000000000001</v>
      </c>
      <c r="I63" s="617">
        <v>40.4</v>
      </c>
      <c r="J63" s="617">
        <v>0.9</v>
      </c>
      <c r="K63" s="618">
        <v>2</v>
      </c>
      <c r="L63" s="618">
        <v>25</v>
      </c>
      <c r="M63" s="618">
        <v>2400</v>
      </c>
      <c r="N63" s="618">
        <v>10</v>
      </c>
      <c r="O63" s="618">
        <v>3000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11.89</v>
      </c>
      <c r="AG63" s="102">
        <v>97</v>
      </c>
      <c r="AH63" s="102">
        <v>8.1999999999999993</v>
      </c>
      <c r="AI63" s="102">
        <v>1.1000000000000001</v>
      </c>
      <c r="AJ63" s="102">
        <v>40.4</v>
      </c>
      <c r="AK63" s="102">
        <v>0.9</v>
      </c>
      <c r="AL63" s="102">
        <v>2</v>
      </c>
      <c r="AM63" s="102">
        <v>25</v>
      </c>
      <c r="AN63" s="102">
        <v>2400</v>
      </c>
      <c r="AO63" s="102">
        <v>10</v>
      </c>
      <c r="AP63" s="102">
        <v>3000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>
        <v>45728</v>
      </c>
      <c r="D66" s="222">
        <v>5.4</v>
      </c>
      <c r="E66" s="222">
        <v>12.93</v>
      </c>
      <c r="F66" s="218">
        <v>100</v>
      </c>
      <c r="G66" s="222">
        <v>8.4</v>
      </c>
      <c r="H66" s="222">
        <v>4.5999999999999996</v>
      </c>
      <c r="I66" s="222">
        <v>53.4</v>
      </c>
      <c r="J66" s="102">
        <v>3.9</v>
      </c>
      <c r="K66" s="218">
        <v>2.8</v>
      </c>
      <c r="L66" s="218">
        <v>37</v>
      </c>
      <c r="M66" s="218">
        <v>4300</v>
      </c>
      <c r="N66" s="218" t="s">
        <v>148</v>
      </c>
      <c r="O66" s="218">
        <v>5200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5.4</v>
      </c>
      <c r="AF66" s="102">
        <v>12.93</v>
      </c>
      <c r="AG66" s="102">
        <v>100</v>
      </c>
      <c r="AH66" s="102">
        <v>8.4</v>
      </c>
      <c r="AI66" s="102">
        <v>4.5999999999999996</v>
      </c>
      <c r="AJ66" s="102">
        <v>53.4</v>
      </c>
      <c r="AK66" s="102">
        <v>3.9</v>
      </c>
      <c r="AL66" s="102">
        <v>2.8</v>
      </c>
      <c r="AM66" s="102">
        <v>37</v>
      </c>
      <c r="AN66" s="102">
        <v>4300</v>
      </c>
      <c r="AO66" s="102">
        <v>10</v>
      </c>
      <c r="AP66" s="102">
        <v>5200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3.3000000000000003</v>
      </c>
      <c r="E71" s="611">
        <v>13.605</v>
      </c>
      <c r="F71" s="612">
        <v>100.5</v>
      </c>
      <c r="G71" s="611">
        <v>8.25</v>
      </c>
      <c r="H71" s="611">
        <v>5.05</v>
      </c>
      <c r="I71" s="611">
        <v>49.9</v>
      </c>
      <c r="J71" s="611">
        <v>2.5499999999999998</v>
      </c>
      <c r="K71" s="612">
        <v>19.899999999999999</v>
      </c>
      <c r="L71" s="612">
        <v>47.5</v>
      </c>
      <c r="M71" s="612">
        <v>6200</v>
      </c>
      <c r="N71" s="612">
        <v>14.5</v>
      </c>
      <c r="O71" s="612">
        <v>6700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3.3000000000000003</v>
      </c>
      <c r="AF71" s="102">
        <v>13.605</v>
      </c>
      <c r="AG71" s="102">
        <v>100.5</v>
      </c>
      <c r="AH71" s="102">
        <v>8.25</v>
      </c>
      <c r="AI71" s="102">
        <v>5.05</v>
      </c>
      <c r="AJ71" s="102">
        <v>49.9</v>
      </c>
      <c r="AK71" s="102">
        <v>2.5499999999999998</v>
      </c>
      <c r="AL71" s="102">
        <v>19.899999999999999</v>
      </c>
      <c r="AM71" s="102">
        <v>47.5</v>
      </c>
      <c r="AN71" s="102">
        <v>6200</v>
      </c>
      <c r="AO71" s="102">
        <v>14.5</v>
      </c>
      <c r="AP71" s="102">
        <v>6700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5.4</v>
      </c>
      <c r="E72" s="614">
        <v>14.28</v>
      </c>
      <c r="F72" s="615">
        <v>101</v>
      </c>
      <c r="G72" s="614">
        <v>8.4</v>
      </c>
      <c r="H72" s="614">
        <v>5.5</v>
      </c>
      <c r="I72" s="614">
        <v>53.4</v>
      </c>
      <c r="J72" s="614">
        <v>3.9</v>
      </c>
      <c r="K72" s="615">
        <v>37</v>
      </c>
      <c r="L72" s="615">
        <v>58</v>
      </c>
      <c r="M72" s="615">
        <v>8100</v>
      </c>
      <c r="N72" s="615">
        <v>19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5.4</v>
      </c>
      <c r="AF72" s="102">
        <v>14.28</v>
      </c>
      <c r="AG72" s="102">
        <v>101</v>
      </c>
      <c r="AH72" s="102">
        <v>8.4</v>
      </c>
      <c r="AI72" s="102">
        <v>5.5</v>
      </c>
      <c r="AJ72" s="102">
        <v>53.4</v>
      </c>
      <c r="AK72" s="102">
        <v>3.9</v>
      </c>
      <c r="AL72" s="102">
        <v>37</v>
      </c>
      <c r="AM72" s="102">
        <v>58</v>
      </c>
      <c r="AN72" s="102">
        <v>8100</v>
      </c>
      <c r="AO72" s="102">
        <v>19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12.93</v>
      </c>
      <c r="F73" s="618">
        <v>100</v>
      </c>
      <c r="G73" s="617">
        <v>8.1</v>
      </c>
      <c r="H73" s="617">
        <v>4.5999999999999996</v>
      </c>
      <c r="I73" s="617">
        <v>46.4</v>
      </c>
      <c r="J73" s="617">
        <v>1.2</v>
      </c>
      <c r="K73" s="618">
        <v>2.8</v>
      </c>
      <c r="L73" s="618">
        <v>37</v>
      </c>
      <c r="M73" s="618">
        <v>4300</v>
      </c>
      <c r="N73" s="618">
        <v>10</v>
      </c>
      <c r="O73" s="618">
        <v>5200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12.93</v>
      </c>
      <c r="AG73" s="102">
        <v>100</v>
      </c>
      <c r="AH73" s="102">
        <v>8.1</v>
      </c>
      <c r="AI73" s="102">
        <v>4.5999999999999996</v>
      </c>
      <c r="AJ73" s="102">
        <v>46.4</v>
      </c>
      <c r="AK73" s="102">
        <v>1.2</v>
      </c>
      <c r="AL73" s="102">
        <v>2.8</v>
      </c>
      <c r="AM73" s="102">
        <v>37</v>
      </c>
      <c r="AN73" s="102">
        <v>4300</v>
      </c>
      <c r="AO73" s="102">
        <v>10</v>
      </c>
      <c r="AP73" s="102">
        <v>5200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>
        <v>45728</v>
      </c>
      <c r="D77" s="222">
        <v>5.4</v>
      </c>
      <c r="E77" s="222">
        <v>12.25</v>
      </c>
      <c r="F77" s="218">
        <v>97</v>
      </c>
      <c r="G77" s="222">
        <v>8.1</v>
      </c>
      <c r="H77" s="222">
        <v>2.4</v>
      </c>
      <c r="I77" s="222">
        <v>54.1</v>
      </c>
      <c r="J77" s="102">
        <v>1.6</v>
      </c>
      <c r="K77" s="218">
        <v>11</v>
      </c>
      <c r="L77" s="218">
        <v>26</v>
      </c>
      <c r="M77" s="218">
        <v>3600</v>
      </c>
      <c r="N77" s="218">
        <v>24</v>
      </c>
      <c r="O77" s="218">
        <v>4200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5.4</v>
      </c>
      <c r="AF77" s="102">
        <v>12.25</v>
      </c>
      <c r="AG77" s="102">
        <v>97</v>
      </c>
      <c r="AH77" s="102">
        <v>8.1</v>
      </c>
      <c r="AI77" s="102">
        <v>2.4</v>
      </c>
      <c r="AJ77" s="102">
        <v>54.1</v>
      </c>
      <c r="AK77" s="102">
        <v>1.6</v>
      </c>
      <c r="AL77" s="102">
        <v>11</v>
      </c>
      <c r="AM77" s="102">
        <v>26</v>
      </c>
      <c r="AN77" s="102">
        <v>3600</v>
      </c>
      <c r="AO77" s="102">
        <v>24</v>
      </c>
      <c r="AP77" s="102">
        <v>4200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>
        <v>45761</v>
      </c>
      <c r="D78" s="222">
        <v>10.7</v>
      </c>
      <c r="E78" s="222">
        <v>10.88</v>
      </c>
      <c r="F78" s="218">
        <v>98</v>
      </c>
      <c r="G78" s="222">
        <v>8.1</v>
      </c>
      <c r="H78" s="222">
        <v>1.5</v>
      </c>
      <c r="I78" s="222">
        <v>53.4</v>
      </c>
      <c r="J78" s="102">
        <v>2</v>
      </c>
      <c r="K78" s="218">
        <v>2.5</v>
      </c>
      <c r="L78" s="218">
        <v>25</v>
      </c>
      <c r="M78" s="218">
        <v>2200</v>
      </c>
      <c r="N78" s="218">
        <v>28</v>
      </c>
      <c r="O78" s="218">
        <v>2700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10.7</v>
      </c>
      <c r="AF78" s="102">
        <v>10.88</v>
      </c>
      <c r="AG78" s="102">
        <v>98</v>
      </c>
      <c r="AH78" s="102">
        <v>8.1</v>
      </c>
      <c r="AI78" s="102">
        <v>1.5</v>
      </c>
      <c r="AJ78" s="102">
        <v>53.4</v>
      </c>
      <c r="AK78" s="102">
        <v>2</v>
      </c>
      <c r="AL78" s="102">
        <v>2.5</v>
      </c>
      <c r="AM78" s="102">
        <v>25</v>
      </c>
      <c r="AN78" s="102">
        <v>2200</v>
      </c>
      <c r="AO78" s="102">
        <v>28</v>
      </c>
      <c r="AP78" s="102">
        <v>2700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 t="s">
        <v>18</v>
      </c>
      <c r="D79" s="222" t="s">
        <v>18</v>
      </c>
      <c r="E79" s="222" t="s">
        <v>18</v>
      </c>
      <c r="F79" s="218" t="s">
        <v>18</v>
      </c>
      <c r="G79" s="222" t="s">
        <v>18</v>
      </c>
      <c r="H79" s="222" t="s">
        <v>18</v>
      </c>
      <c r="I79" s="222" t="s">
        <v>18</v>
      </c>
      <c r="J79" s="102" t="s">
        <v>18</v>
      </c>
      <c r="K79" s="218" t="s">
        <v>18</v>
      </c>
      <c r="L79" s="218" t="s">
        <v>18</v>
      </c>
      <c r="M79" s="218" t="s">
        <v>18</v>
      </c>
      <c r="N79" s="218" t="s">
        <v>18</v>
      </c>
      <c r="O79" s="218" t="s">
        <v>18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 t="s">
        <v>18</v>
      </c>
      <c r="AF79" s="102" t="s">
        <v>18</v>
      </c>
      <c r="AG79" s="102" t="s">
        <v>18</v>
      </c>
      <c r="AH79" s="102" t="s">
        <v>18</v>
      </c>
      <c r="AI79" s="102" t="s">
        <v>18</v>
      </c>
      <c r="AJ79" s="102" t="s">
        <v>18</v>
      </c>
      <c r="AK79" s="102" t="s">
        <v>18</v>
      </c>
      <c r="AL79" s="102" t="s">
        <v>18</v>
      </c>
      <c r="AM79" s="102" t="s">
        <v>18</v>
      </c>
      <c r="AN79" s="102" t="s">
        <v>18</v>
      </c>
      <c r="AO79" s="102" t="s">
        <v>18</v>
      </c>
      <c r="AP79" s="102" t="s">
        <v>18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4.4249999999999998</v>
      </c>
      <c r="E87" s="611">
        <v>12.972500000000002</v>
      </c>
      <c r="F87" s="612">
        <v>99</v>
      </c>
      <c r="G87" s="611">
        <v>8.0500000000000007</v>
      </c>
      <c r="H87" s="611">
        <v>4.0750000000000002</v>
      </c>
      <c r="I87" s="611">
        <v>53.375</v>
      </c>
      <c r="J87" s="611">
        <v>1.675</v>
      </c>
      <c r="K87" s="612">
        <v>19.875</v>
      </c>
      <c r="L87" s="612">
        <v>40.75</v>
      </c>
      <c r="M87" s="612">
        <v>4375</v>
      </c>
      <c r="N87" s="612">
        <v>49.75</v>
      </c>
      <c r="O87" s="612">
        <v>4750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4.4249999999999998</v>
      </c>
      <c r="AF87" s="102">
        <v>12.972500000000002</v>
      </c>
      <c r="AG87" s="102">
        <v>99</v>
      </c>
      <c r="AH87" s="102">
        <v>8.0500000000000007</v>
      </c>
      <c r="AI87" s="102">
        <v>4.0750000000000002</v>
      </c>
      <c r="AJ87" s="102">
        <v>53.375</v>
      </c>
      <c r="AK87" s="102">
        <v>1.675</v>
      </c>
      <c r="AL87" s="102">
        <v>19.875</v>
      </c>
      <c r="AM87" s="102">
        <v>40.75</v>
      </c>
      <c r="AN87" s="102">
        <v>4375</v>
      </c>
      <c r="AO87" s="102">
        <v>49.75</v>
      </c>
      <c r="AP87" s="102">
        <v>4750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10.7</v>
      </c>
      <c r="E88" s="614">
        <v>14.46</v>
      </c>
      <c r="F88" s="615">
        <v>102</v>
      </c>
      <c r="G88" s="614">
        <v>8.1</v>
      </c>
      <c r="H88" s="614">
        <v>8.9</v>
      </c>
      <c r="I88" s="614">
        <v>56.9</v>
      </c>
      <c r="J88" s="614">
        <v>2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10.7</v>
      </c>
      <c r="AF88" s="102">
        <v>14.46</v>
      </c>
      <c r="AG88" s="102">
        <v>102</v>
      </c>
      <c r="AH88" s="102">
        <v>8.1</v>
      </c>
      <c r="AI88" s="102">
        <v>8.9</v>
      </c>
      <c r="AJ88" s="102">
        <v>56.9</v>
      </c>
      <c r="AK88" s="102">
        <v>2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10.88</v>
      </c>
      <c r="F89" s="618">
        <v>97</v>
      </c>
      <c r="G89" s="617">
        <v>8</v>
      </c>
      <c r="H89" s="617">
        <v>1.5</v>
      </c>
      <c r="I89" s="617">
        <v>49.1</v>
      </c>
      <c r="J89" s="617">
        <v>1.5</v>
      </c>
      <c r="K89" s="618">
        <v>2.5</v>
      </c>
      <c r="L89" s="618">
        <v>25</v>
      </c>
      <c r="M89" s="618">
        <v>2200</v>
      </c>
      <c r="N89" s="618">
        <v>24</v>
      </c>
      <c r="O89" s="618">
        <v>2700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10.88</v>
      </c>
      <c r="AG89" s="102">
        <v>97</v>
      </c>
      <c r="AH89" s="102">
        <v>8</v>
      </c>
      <c r="AI89" s="102">
        <v>1.5</v>
      </c>
      <c r="AJ89" s="102">
        <v>49.1</v>
      </c>
      <c r="AK89" s="102">
        <v>1.5</v>
      </c>
      <c r="AL89" s="102">
        <v>2.5</v>
      </c>
      <c r="AM89" s="102">
        <v>25</v>
      </c>
      <c r="AN89" s="102">
        <v>2200</v>
      </c>
      <c r="AO89" s="102">
        <v>24</v>
      </c>
      <c r="AP89" s="102">
        <v>2700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>
        <v>45734</v>
      </c>
      <c r="D92" s="222">
        <v>2.9</v>
      </c>
      <c r="E92" s="222">
        <v>16.53</v>
      </c>
      <c r="F92" s="218">
        <v>123</v>
      </c>
      <c r="G92" s="222">
        <v>8.4</v>
      </c>
      <c r="H92" s="222">
        <v>1.6</v>
      </c>
      <c r="I92" s="222">
        <v>44.6</v>
      </c>
      <c r="J92" s="102">
        <v>2.2000000000000002</v>
      </c>
      <c r="K92" s="218">
        <v>3.4</v>
      </c>
      <c r="L92" s="218">
        <v>32</v>
      </c>
      <c r="M92" s="218">
        <v>3500</v>
      </c>
      <c r="N92" s="218" t="s">
        <v>148</v>
      </c>
      <c r="O92" s="218">
        <v>3800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2.9</v>
      </c>
      <c r="AF92" s="102">
        <v>16.53</v>
      </c>
      <c r="AG92" s="102">
        <v>123</v>
      </c>
      <c r="AH92" s="102">
        <v>8.4</v>
      </c>
      <c r="AI92" s="102">
        <v>1.6</v>
      </c>
      <c r="AJ92" s="102">
        <v>44.6</v>
      </c>
      <c r="AK92" s="102">
        <v>2.2000000000000002</v>
      </c>
      <c r="AL92" s="102">
        <v>3.4</v>
      </c>
      <c r="AM92" s="102">
        <v>32</v>
      </c>
      <c r="AN92" s="102">
        <v>3500</v>
      </c>
      <c r="AO92" s="102">
        <v>10</v>
      </c>
      <c r="AP92" s="102">
        <v>3800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2.75</v>
      </c>
      <c r="E97" s="611">
        <v>15</v>
      </c>
      <c r="F97" s="612">
        <v>111</v>
      </c>
      <c r="G97" s="611">
        <v>8.25</v>
      </c>
      <c r="H97" s="611">
        <v>2.4000000000000004</v>
      </c>
      <c r="I97" s="611">
        <v>45.900000000000006</v>
      </c>
      <c r="J97" s="611">
        <v>1.7000000000000002</v>
      </c>
      <c r="K97" s="612">
        <v>17.7</v>
      </c>
      <c r="L97" s="612">
        <v>47</v>
      </c>
      <c r="M97" s="612">
        <v>4900</v>
      </c>
      <c r="N97" s="612">
        <v>38.5</v>
      </c>
      <c r="O97" s="612">
        <v>5200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2.75</v>
      </c>
      <c r="AF97" s="102">
        <v>15</v>
      </c>
      <c r="AG97" s="102">
        <v>111</v>
      </c>
      <c r="AH97" s="102">
        <v>8.25</v>
      </c>
      <c r="AI97" s="102">
        <v>2.4000000000000004</v>
      </c>
      <c r="AJ97" s="102">
        <v>45.900000000000006</v>
      </c>
      <c r="AK97" s="102">
        <v>1.7000000000000002</v>
      </c>
      <c r="AL97" s="102">
        <v>17.7</v>
      </c>
      <c r="AM97" s="102">
        <v>47</v>
      </c>
      <c r="AN97" s="102">
        <v>4900</v>
      </c>
      <c r="AO97" s="102">
        <v>38.5</v>
      </c>
      <c r="AP97" s="102">
        <v>5200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2.9</v>
      </c>
      <c r="E98" s="614">
        <v>16.53</v>
      </c>
      <c r="F98" s="615">
        <v>123</v>
      </c>
      <c r="G98" s="614">
        <v>8.4</v>
      </c>
      <c r="H98" s="614">
        <v>3.2</v>
      </c>
      <c r="I98" s="614">
        <v>47.2</v>
      </c>
      <c r="J98" s="614">
        <v>2.2000000000000002</v>
      </c>
      <c r="K98" s="615">
        <v>32</v>
      </c>
      <c r="L98" s="615">
        <v>62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2.9</v>
      </c>
      <c r="AF98" s="102">
        <v>16.53</v>
      </c>
      <c r="AG98" s="102">
        <v>123</v>
      </c>
      <c r="AH98" s="102">
        <v>8.4</v>
      </c>
      <c r="AI98" s="102">
        <v>3.2</v>
      </c>
      <c r="AJ98" s="102">
        <v>47.2</v>
      </c>
      <c r="AK98" s="102">
        <v>2.2000000000000002</v>
      </c>
      <c r="AL98" s="102">
        <v>32</v>
      </c>
      <c r="AM98" s="102">
        <v>62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13.47</v>
      </c>
      <c r="F99" s="618">
        <v>99</v>
      </c>
      <c r="G99" s="617">
        <v>8.1</v>
      </c>
      <c r="H99" s="617">
        <v>1.6</v>
      </c>
      <c r="I99" s="617">
        <v>44.6</v>
      </c>
      <c r="J99" s="617">
        <v>1.2</v>
      </c>
      <c r="K99" s="618">
        <v>3.4</v>
      </c>
      <c r="L99" s="618">
        <v>32</v>
      </c>
      <c r="M99" s="618">
        <v>3500</v>
      </c>
      <c r="N99" s="618">
        <v>10</v>
      </c>
      <c r="O99" s="618">
        <v>3800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13.47</v>
      </c>
      <c r="AG99" s="102">
        <v>99</v>
      </c>
      <c r="AH99" s="102">
        <v>8.1</v>
      </c>
      <c r="AI99" s="102">
        <v>1.6</v>
      </c>
      <c r="AJ99" s="102">
        <v>44.6</v>
      </c>
      <c r="AK99" s="102">
        <v>1.2</v>
      </c>
      <c r="AL99" s="102">
        <v>3.4</v>
      </c>
      <c r="AM99" s="102">
        <v>32</v>
      </c>
      <c r="AN99" s="102">
        <v>3500</v>
      </c>
      <c r="AO99" s="102">
        <v>10</v>
      </c>
      <c r="AP99" s="102">
        <v>3800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>
        <v>45734</v>
      </c>
      <c r="D102" s="222">
        <v>3.2</v>
      </c>
      <c r="E102" s="222">
        <v>14.25</v>
      </c>
      <c r="F102" s="218">
        <v>106</v>
      </c>
      <c r="G102" s="222">
        <v>8.1</v>
      </c>
      <c r="H102" s="222">
        <v>3</v>
      </c>
      <c r="I102" s="222">
        <v>56</v>
      </c>
      <c r="J102" s="102">
        <v>2.2000000000000002</v>
      </c>
      <c r="K102" s="218">
        <v>10</v>
      </c>
      <c r="L102" s="218">
        <v>27</v>
      </c>
      <c r="M102" s="218">
        <v>3400</v>
      </c>
      <c r="N102" s="218">
        <v>120</v>
      </c>
      <c r="O102" s="218">
        <v>3400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3.2</v>
      </c>
      <c r="AF102" s="102">
        <v>14.25</v>
      </c>
      <c r="AG102" s="102">
        <v>106</v>
      </c>
      <c r="AH102" s="102">
        <v>8.1</v>
      </c>
      <c r="AI102" s="102">
        <v>3</v>
      </c>
      <c r="AJ102" s="102">
        <v>56</v>
      </c>
      <c r="AK102" s="102">
        <v>2.2000000000000002</v>
      </c>
      <c r="AL102" s="102">
        <v>10</v>
      </c>
      <c r="AM102" s="102">
        <v>27</v>
      </c>
      <c r="AN102" s="102">
        <v>3400</v>
      </c>
      <c r="AO102" s="102">
        <v>120</v>
      </c>
      <c r="AP102" s="102">
        <v>3400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3.2</v>
      </c>
      <c r="E107" s="611">
        <v>13.355</v>
      </c>
      <c r="F107" s="612">
        <v>99.5</v>
      </c>
      <c r="G107" s="611">
        <v>8.0500000000000007</v>
      </c>
      <c r="H107" s="611">
        <v>4.0999999999999996</v>
      </c>
      <c r="I107" s="611">
        <v>56.4</v>
      </c>
      <c r="J107" s="611">
        <v>1.7000000000000002</v>
      </c>
      <c r="K107" s="612">
        <v>16</v>
      </c>
      <c r="L107" s="612">
        <v>38</v>
      </c>
      <c r="M107" s="612">
        <v>5150</v>
      </c>
      <c r="N107" s="612">
        <v>130</v>
      </c>
      <c r="O107" s="612">
        <v>5300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3.2</v>
      </c>
      <c r="AF107" s="102">
        <v>13.355</v>
      </c>
      <c r="AG107" s="102">
        <v>99.5</v>
      </c>
      <c r="AH107" s="102">
        <v>8.0500000000000007</v>
      </c>
      <c r="AI107" s="102">
        <v>4.0999999999999996</v>
      </c>
      <c r="AJ107" s="102">
        <v>56.4</v>
      </c>
      <c r="AK107" s="102">
        <v>1.7000000000000002</v>
      </c>
      <c r="AL107" s="102">
        <v>16</v>
      </c>
      <c r="AM107" s="102">
        <v>38</v>
      </c>
      <c r="AN107" s="102">
        <v>5150</v>
      </c>
      <c r="AO107" s="102">
        <v>130</v>
      </c>
      <c r="AP107" s="102">
        <v>5300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3.2</v>
      </c>
      <c r="E108" s="614">
        <v>14.25</v>
      </c>
      <c r="F108" s="615">
        <v>106</v>
      </c>
      <c r="G108" s="614">
        <v>8.1</v>
      </c>
      <c r="H108" s="614">
        <v>5.2</v>
      </c>
      <c r="I108" s="614">
        <v>56.8</v>
      </c>
      <c r="J108" s="614">
        <v>2.2000000000000002</v>
      </c>
      <c r="K108" s="615">
        <v>22</v>
      </c>
      <c r="L108" s="615">
        <v>49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3.2</v>
      </c>
      <c r="AF108" s="102">
        <v>14.25</v>
      </c>
      <c r="AG108" s="102">
        <v>106</v>
      </c>
      <c r="AH108" s="102">
        <v>8.1</v>
      </c>
      <c r="AI108" s="102">
        <v>5.2</v>
      </c>
      <c r="AJ108" s="102">
        <v>56.8</v>
      </c>
      <c r="AK108" s="102">
        <v>2.2000000000000002</v>
      </c>
      <c r="AL108" s="102">
        <v>22</v>
      </c>
      <c r="AM108" s="102">
        <v>49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12.46</v>
      </c>
      <c r="F109" s="618">
        <v>93</v>
      </c>
      <c r="G109" s="617">
        <v>8</v>
      </c>
      <c r="H109" s="617">
        <v>3</v>
      </c>
      <c r="I109" s="617">
        <v>56</v>
      </c>
      <c r="J109" s="617">
        <v>1.2</v>
      </c>
      <c r="K109" s="618">
        <v>10</v>
      </c>
      <c r="L109" s="618">
        <v>27</v>
      </c>
      <c r="M109" s="618">
        <v>3400</v>
      </c>
      <c r="N109" s="618">
        <v>120</v>
      </c>
      <c r="O109" s="618">
        <v>3400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12.46</v>
      </c>
      <c r="AG109" s="102">
        <v>93</v>
      </c>
      <c r="AH109" s="102">
        <v>8</v>
      </c>
      <c r="AI109" s="102">
        <v>3</v>
      </c>
      <c r="AJ109" s="102">
        <v>56</v>
      </c>
      <c r="AK109" s="102">
        <v>1.2</v>
      </c>
      <c r="AL109" s="102">
        <v>10</v>
      </c>
      <c r="AM109" s="102">
        <v>27</v>
      </c>
      <c r="AN109" s="102">
        <v>3400</v>
      </c>
      <c r="AO109" s="102">
        <v>120</v>
      </c>
      <c r="AP109" s="102">
        <v>3400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>
        <v>45734</v>
      </c>
      <c r="D112" s="222">
        <v>2.8</v>
      </c>
      <c r="E112" s="222">
        <v>13.88</v>
      </c>
      <c r="F112" s="218">
        <v>103</v>
      </c>
      <c r="G112" s="222">
        <v>8</v>
      </c>
      <c r="H112" s="222">
        <v>3.8</v>
      </c>
      <c r="I112" s="222">
        <v>36.9</v>
      </c>
      <c r="J112" s="102">
        <v>1.3</v>
      </c>
      <c r="K112" s="218">
        <v>14</v>
      </c>
      <c r="L112" s="218">
        <v>35</v>
      </c>
      <c r="M112" s="218">
        <v>1400</v>
      </c>
      <c r="N112" s="218" t="s">
        <v>148</v>
      </c>
      <c r="O112" s="218">
        <v>1800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2.8</v>
      </c>
      <c r="AF112" s="102">
        <v>13.88</v>
      </c>
      <c r="AG112" s="102">
        <v>103</v>
      </c>
      <c r="AH112" s="102">
        <v>8</v>
      </c>
      <c r="AI112" s="102">
        <v>3.8</v>
      </c>
      <c r="AJ112" s="102">
        <v>36.9</v>
      </c>
      <c r="AK112" s="102">
        <v>1.3</v>
      </c>
      <c r="AL112" s="102">
        <v>14</v>
      </c>
      <c r="AM112" s="102">
        <v>35</v>
      </c>
      <c r="AN112" s="102">
        <v>1400</v>
      </c>
      <c r="AO112" s="102">
        <v>10</v>
      </c>
      <c r="AP112" s="102">
        <v>1800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2.5</v>
      </c>
      <c r="E117" s="611">
        <v>13.725000000000001</v>
      </c>
      <c r="F117" s="612">
        <v>101</v>
      </c>
      <c r="G117" s="611">
        <v>7.9</v>
      </c>
      <c r="H117" s="611">
        <v>6.65</v>
      </c>
      <c r="I117" s="611">
        <v>37.349999999999994</v>
      </c>
      <c r="J117" s="611">
        <v>1.3</v>
      </c>
      <c r="K117" s="612">
        <v>15.5</v>
      </c>
      <c r="L117" s="612">
        <v>57</v>
      </c>
      <c r="M117" s="612">
        <v>2650</v>
      </c>
      <c r="N117" s="612">
        <v>40.5</v>
      </c>
      <c r="O117" s="612">
        <v>3250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2.5</v>
      </c>
      <c r="AF117" s="102">
        <v>13.725000000000001</v>
      </c>
      <c r="AG117" s="102">
        <v>101</v>
      </c>
      <c r="AH117" s="102">
        <v>7.9</v>
      </c>
      <c r="AI117" s="102">
        <v>6.65</v>
      </c>
      <c r="AJ117" s="102">
        <v>37.349999999999994</v>
      </c>
      <c r="AK117" s="102">
        <v>1.3</v>
      </c>
      <c r="AL117" s="102">
        <v>15.5</v>
      </c>
      <c r="AM117" s="102">
        <v>57</v>
      </c>
      <c r="AN117" s="102">
        <v>2650</v>
      </c>
      <c r="AO117" s="102">
        <v>40.5</v>
      </c>
      <c r="AP117" s="102">
        <v>3250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2.8</v>
      </c>
      <c r="E118" s="614">
        <v>13.88</v>
      </c>
      <c r="F118" s="615">
        <v>103</v>
      </c>
      <c r="G118" s="614">
        <v>8</v>
      </c>
      <c r="H118" s="614">
        <v>9.5</v>
      </c>
      <c r="I118" s="614">
        <v>37.799999999999997</v>
      </c>
      <c r="J118" s="614">
        <v>1.3</v>
      </c>
      <c r="K118" s="615">
        <v>17</v>
      </c>
      <c r="L118" s="615">
        <v>79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2.8</v>
      </c>
      <c r="AF118" s="102">
        <v>13.88</v>
      </c>
      <c r="AG118" s="102">
        <v>103</v>
      </c>
      <c r="AH118" s="102">
        <v>8</v>
      </c>
      <c r="AI118" s="102">
        <v>9.5</v>
      </c>
      <c r="AJ118" s="102">
        <v>37.799999999999997</v>
      </c>
      <c r="AK118" s="102">
        <v>1.3</v>
      </c>
      <c r="AL118" s="102">
        <v>17</v>
      </c>
      <c r="AM118" s="102">
        <v>79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13.57</v>
      </c>
      <c r="F119" s="618">
        <v>99</v>
      </c>
      <c r="G119" s="617">
        <v>7.8</v>
      </c>
      <c r="H119" s="617">
        <v>3.8</v>
      </c>
      <c r="I119" s="617">
        <v>36.9</v>
      </c>
      <c r="J119" s="617">
        <v>1.3</v>
      </c>
      <c r="K119" s="618">
        <v>14</v>
      </c>
      <c r="L119" s="618">
        <v>35</v>
      </c>
      <c r="M119" s="618">
        <v>1400</v>
      </c>
      <c r="N119" s="618">
        <v>10</v>
      </c>
      <c r="O119" s="618">
        <v>1800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13.57</v>
      </c>
      <c r="AG119" s="102">
        <v>99</v>
      </c>
      <c r="AH119" s="102">
        <v>7.8</v>
      </c>
      <c r="AI119" s="102">
        <v>3.8</v>
      </c>
      <c r="AJ119" s="102">
        <v>36.9</v>
      </c>
      <c r="AK119" s="102">
        <v>1.3</v>
      </c>
      <c r="AL119" s="102">
        <v>14</v>
      </c>
      <c r="AM119" s="102">
        <v>35</v>
      </c>
      <c r="AN119" s="102">
        <v>1400</v>
      </c>
      <c r="AO119" s="102">
        <v>10</v>
      </c>
      <c r="AP119" s="102">
        <v>1800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>
        <v>45728</v>
      </c>
      <c r="D122" s="222">
        <v>4.5999999999999996</v>
      </c>
      <c r="E122" s="222">
        <v>13.39</v>
      </c>
      <c r="F122" s="218">
        <v>104</v>
      </c>
      <c r="G122" s="222">
        <v>8.4</v>
      </c>
      <c r="H122" s="222">
        <v>1.5</v>
      </c>
      <c r="I122" s="222">
        <v>57.4</v>
      </c>
      <c r="J122" s="102">
        <v>1.5</v>
      </c>
      <c r="K122" s="218">
        <v>12</v>
      </c>
      <c r="L122" s="218">
        <v>20</v>
      </c>
      <c r="M122" s="218">
        <v>4300</v>
      </c>
      <c r="N122" s="218" t="s">
        <v>148</v>
      </c>
      <c r="O122" s="218">
        <v>5000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4.5999999999999996</v>
      </c>
      <c r="AF122" s="102">
        <v>13.39</v>
      </c>
      <c r="AG122" s="102">
        <v>104</v>
      </c>
      <c r="AH122" s="102">
        <v>8.4</v>
      </c>
      <c r="AI122" s="102">
        <v>1.5</v>
      </c>
      <c r="AJ122" s="102">
        <v>57.4</v>
      </c>
      <c r="AK122" s="102">
        <v>1.5</v>
      </c>
      <c r="AL122" s="102">
        <v>12</v>
      </c>
      <c r="AM122" s="102">
        <v>20</v>
      </c>
      <c r="AN122" s="102">
        <v>4300</v>
      </c>
      <c r="AO122" s="102">
        <v>10</v>
      </c>
      <c r="AP122" s="102">
        <v>5000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2.5</v>
      </c>
      <c r="E127" s="611">
        <v>13.72</v>
      </c>
      <c r="F127" s="612">
        <v>100.5</v>
      </c>
      <c r="G127" s="611">
        <v>8.3000000000000007</v>
      </c>
      <c r="H127" s="611">
        <v>2.0499999999999998</v>
      </c>
      <c r="I127" s="611">
        <v>54.7</v>
      </c>
      <c r="J127" s="611">
        <v>1.3</v>
      </c>
      <c r="K127" s="612">
        <v>18.5</v>
      </c>
      <c r="L127" s="612">
        <v>30.5</v>
      </c>
      <c r="M127" s="612">
        <v>6200</v>
      </c>
      <c r="N127" s="612">
        <v>14.5</v>
      </c>
      <c r="O127" s="612">
        <v>6550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2.5</v>
      </c>
      <c r="AF127" s="102">
        <v>13.72</v>
      </c>
      <c r="AG127" s="102">
        <v>100.5</v>
      </c>
      <c r="AH127" s="102">
        <v>8.3000000000000007</v>
      </c>
      <c r="AI127" s="102">
        <v>2.0499999999999998</v>
      </c>
      <c r="AJ127" s="102">
        <v>54.7</v>
      </c>
      <c r="AK127" s="102">
        <v>1.3</v>
      </c>
      <c r="AL127" s="102">
        <v>18.5</v>
      </c>
      <c r="AM127" s="102">
        <v>30.5</v>
      </c>
      <c r="AN127" s="102">
        <v>6200</v>
      </c>
      <c r="AO127" s="102">
        <v>14.5</v>
      </c>
      <c r="AP127" s="102">
        <v>6550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4.5999999999999996</v>
      </c>
      <c r="E128" s="614">
        <v>14.05</v>
      </c>
      <c r="F128" s="615">
        <v>104</v>
      </c>
      <c r="G128" s="614">
        <v>8.4</v>
      </c>
      <c r="H128" s="614">
        <v>2.6</v>
      </c>
      <c r="I128" s="614">
        <v>57.4</v>
      </c>
      <c r="J128" s="614">
        <v>1.5</v>
      </c>
      <c r="K128" s="615">
        <v>25</v>
      </c>
      <c r="L128" s="615">
        <v>41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4.5999999999999996</v>
      </c>
      <c r="AF128" s="102">
        <v>14.05</v>
      </c>
      <c r="AG128" s="102">
        <v>104</v>
      </c>
      <c r="AH128" s="102">
        <v>8.4</v>
      </c>
      <c r="AI128" s="102">
        <v>2.6</v>
      </c>
      <c r="AJ128" s="102">
        <v>57.4</v>
      </c>
      <c r="AK128" s="102">
        <v>1.5</v>
      </c>
      <c r="AL128" s="102">
        <v>25</v>
      </c>
      <c r="AM128" s="102">
        <v>41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13.39</v>
      </c>
      <c r="F129" s="618">
        <v>97</v>
      </c>
      <c r="G129" s="617">
        <v>8.1999999999999993</v>
      </c>
      <c r="H129" s="617">
        <v>1.5</v>
      </c>
      <c r="I129" s="617">
        <v>52</v>
      </c>
      <c r="J129" s="617">
        <v>1.1000000000000001</v>
      </c>
      <c r="K129" s="618">
        <v>12</v>
      </c>
      <c r="L129" s="618">
        <v>20</v>
      </c>
      <c r="M129" s="618">
        <v>4300</v>
      </c>
      <c r="N129" s="618">
        <v>10</v>
      </c>
      <c r="O129" s="618">
        <v>5000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13.39</v>
      </c>
      <c r="AG129" s="102">
        <v>97</v>
      </c>
      <c r="AH129" s="102">
        <v>8.1999999999999993</v>
      </c>
      <c r="AI129" s="102">
        <v>1.5</v>
      </c>
      <c r="AJ129" s="102">
        <v>52</v>
      </c>
      <c r="AK129" s="102">
        <v>1.1000000000000001</v>
      </c>
      <c r="AL129" s="102">
        <v>12</v>
      </c>
      <c r="AM129" s="102">
        <v>20</v>
      </c>
      <c r="AN129" s="102">
        <v>4300</v>
      </c>
      <c r="AO129" s="102">
        <v>10</v>
      </c>
      <c r="AP129" s="102">
        <v>5000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>
        <v>45734</v>
      </c>
      <c r="D133" s="222">
        <v>4.5999999999999996</v>
      </c>
      <c r="E133" s="222">
        <v>17.86</v>
      </c>
      <c r="F133" s="218">
        <v>139</v>
      </c>
      <c r="G133" s="222">
        <v>8.5</v>
      </c>
      <c r="H133" s="222">
        <v>1.4</v>
      </c>
      <c r="I133" s="222">
        <v>55.1</v>
      </c>
      <c r="J133" s="102">
        <v>2.7</v>
      </c>
      <c r="K133" s="218">
        <v>5</v>
      </c>
      <c r="L133" s="218">
        <v>30</v>
      </c>
      <c r="M133" s="218">
        <v>4600</v>
      </c>
      <c r="N133" s="218" t="s">
        <v>148</v>
      </c>
      <c r="O133" s="218">
        <v>4800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4.5999999999999996</v>
      </c>
      <c r="AF133" s="102">
        <v>17.86</v>
      </c>
      <c r="AG133" s="102">
        <v>139</v>
      </c>
      <c r="AH133" s="102">
        <v>8.5</v>
      </c>
      <c r="AI133" s="102">
        <v>1.4</v>
      </c>
      <c r="AJ133" s="102">
        <v>55.1</v>
      </c>
      <c r="AK133" s="102">
        <v>2.7</v>
      </c>
      <c r="AL133" s="102">
        <v>5</v>
      </c>
      <c r="AM133" s="102">
        <v>30</v>
      </c>
      <c r="AN133" s="102">
        <v>4600</v>
      </c>
      <c r="AO133" s="102">
        <v>10</v>
      </c>
      <c r="AP133" s="102">
        <v>4800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>
        <v>45761</v>
      </c>
      <c r="D134" s="222">
        <v>11.3</v>
      </c>
      <c r="E134" s="222">
        <v>10.5</v>
      </c>
      <c r="F134" s="218">
        <v>96</v>
      </c>
      <c r="G134" s="222">
        <v>8.1</v>
      </c>
      <c r="H134" s="222">
        <v>1.4</v>
      </c>
      <c r="I134" s="222">
        <v>70.099999999999994</v>
      </c>
      <c r="J134" s="102">
        <v>2.6</v>
      </c>
      <c r="K134" s="218">
        <v>13</v>
      </c>
      <c r="L134" s="218">
        <v>50</v>
      </c>
      <c r="M134" s="218">
        <v>2300</v>
      </c>
      <c r="N134" s="218">
        <v>26</v>
      </c>
      <c r="O134" s="218">
        <v>3000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11.3</v>
      </c>
      <c r="AF134" s="102">
        <v>10.5</v>
      </c>
      <c r="AG134" s="102">
        <v>96</v>
      </c>
      <c r="AH134" s="102">
        <v>8.1</v>
      </c>
      <c r="AI134" s="102">
        <v>1.4</v>
      </c>
      <c r="AJ134" s="102">
        <v>70.099999999999994</v>
      </c>
      <c r="AK134" s="102">
        <v>2.6</v>
      </c>
      <c r="AL134" s="102">
        <v>13</v>
      </c>
      <c r="AM134" s="102">
        <v>50</v>
      </c>
      <c r="AN134" s="102">
        <v>2300</v>
      </c>
      <c r="AO134" s="102">
        <v>26</v>
      </c>
      <c r="AP134" s="102">
        <v>3000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 t="s">
        <v>18</v>
      </c>
      <c r="D135" s="222" t="s">
        <v>18</v>
      </c>
      <c r="E135" s="222" t="s">
        <v>18</v>
      </c>
      <c r="F135" s="218" t="s">
        <v>18</v>
      </c>
      <c r="G135" s="222" t="s">
        <v>18</v>
      </c>
      <c r="H135" s="222" t="s">
        <v>18</v>
      </c>
      <c r="I135" s="222" t="s">
        <v>18</v>
      </c>
      <c r="J135" s="102" t="s">
        <v>18</v>
      </c>
      <c r="K135" s="218" t="s">
        <v>18</v>
      </c>
      <c r="L135" s="218" t="s">
        <v>18</v>
      </c>
      <c r="M135" s="218" t="s">
        <v>18</v>
      </c>
      <c r="N135" s="218" t="s">
        <v>18</v>
      </c>
      <c r="O135" s="218" t="s">
        <v>18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 t="s">
        <v>18</v>
      </c>
      <c r="AF135" s="102" t="s">
        <v>18</v>
      </c>
      <c r="AG135" s="102" t="s">
        <v>18</v>
      </c>
      <c r="AH135" s="102" t="s">
        <v>18</v>
      </c>
      <c r="AI135" s="102" t="s">
        <v>18</v>
      </c>
      <c r="AJ135" s="102" t="s">
        <v>18</v>
      </c>
      <c r="AK135" s="102" t="s">
        <v>18</v>
      </c>
      <c r="AL135" s="102" t="s">
        <v>18</v>
      </c>
      <c r="AM135" s="102" t="s">
        <v>18</v>
      </c>
      <c r="AN135" s="102" t="s">
        <v>18</v>
      </c>
      <c r="AO135" s="102" t="s">
        <v>18</v>
      </c>
      <c r="AP135" s="102" t="s">
        <v>18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4.8499999999999996</v>
      </c>
      <c r="E143" s="611">
        <v>14.095000000000001</v>
      </c>
      <c r="F143" s="612">
        <v>109</v>
      </c>
      <c r="G143" s="611">
        <v>8.1750000000000007</v>
      </c>
      <c r="H143" s="611">
        <v>2.4250000000000003</v>
      </c>
      <c r="I143" s="611">
        <v>60.174999999999997</v>
      </c>
      <c r="J143" s="611">
        <v>2.0249999999999999</v>
      </c>
      <c r="K143" s="612">
        <v>24.25</v>
      </c>
      <c r="L143" s="612">
        <v>54</v>
      </c>
      <c r="M143" s="612">
        <v>5200</v>
      </c>
      <c r="N143" s="612">
        <v>96.5</v>
      </c>
      <c r="O143" s="612">
        <v>5650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4.8499999999999996</v>
      </c>
      <c r="AF143" s="102">
        <v>14.095000000000001</v>
      </c>
      <c r="AG143" s="102">
        <v>109</v>
      </c>
      <c r="AH143" s="102">
        <v>8.1750000000000007</v>
      </c>
      <c r="AI143" s="102">
        <v>2.4250000000000003</v>
      </c>
      <c r="AJ143" s="102">
        <v>60.174999999999997</v>
      </c>
      <c r="AK143" s="102">
        <v>2.0249999999999999</v>
      </c>
      <c r="AL143" s="102">
        <v>24.25</v>
      </c>
      <c r="AM143" s="102">
        <v>54</v>
      </c>
      <c r="AN143" s="102">
        <v>5200</v>
      </c>
      <c r="AO143" s="102">
        <v>96.5</v>
      </c>
      <c r="AP143" s="102">
        <v>5650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11.3</v>
      </c>
      <c r="E144" s="614">
        <v>17.86</v>
      </c>
      <c r="F144" s="615">
        <v>139</v>
      </c>
      <c r="G144" s="614">
        <v>8.5</v>
      </c>
      <c r="H144" s="614">
        <v>4.4000000000000004</v>
      </c>
      <c r="I144" s="614">
        <v>70.099999999999994</v>
      </c>
      <c r="J144" s="614">
        <v>2.7</v>
      </c>
      <c r="K144" s="615">
        <v>40</v>
      </c>
      <c r="L144" s="615">
        <v>74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11.3</v>
      </c>
      <c r="AF144" s="102">
        <v>17.86</v>
      </c>
      <c r="AG144" s="102">
        <v>139</v>
      </c>
      <c r="AH144" s="102">
        <v>8.5</v>
      </c>
      <c r="AI144" s="102">
        <v>4.4000000000000004</v>
      </c>
      <c r="AJ144" s="102">
        <v>70.099999999999994</v>
      </c>
      <c r="AK144" s="102">
        <v>2.7</v>
      </c>
      <c r="AL144" s="102">
        <v>40</v>
      </c>
      <c r="AM144" s="102">
        <v>74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10.5</v>
      </c>
      <c r="F145" s="618">
        <v>96</v>
      </c>
      <c r="G145" s="617">
        <v>8</v>
      </c>
      <c r="H145" s="617">
        <v>1.4</v>
      </c>
      <c r="I145" s="617">
        <v>54.1</v>
      </c>
      <c r="J145" s="617">
        <v>1.3</v>
      </c>
      <c r="K145" s="618">
        <v>5</v>
      </c>
      <c r="L145" s="618">
        <v>30</v>
      </c>
      <c r="M145" s="618">
        <v>2300</v>
      </c>
      <c r="N145" s="618">
        <v>10</v>
      </c>
      <c r="O145" s="618">
        <v>3000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10.5</v>
      </c>
      <c r="AG145" s="102">
        <v>96</v>
      </c>
      <c r="AH145" s="102">
        <v>8</v>
      </c>
      <c r="AI145" s="102">
        <v>1.4</v>
      </c>
      <c r="AJ145" s="102">
        <v>54.1</v>
      </c>
      <c r="AK145" s="102">
        <v>1.3</v>
      </c>
      <c r="AL145" s="102">
        <v>5</v>
      </c>
      <c r="AM145" s="102">
        <v>30</v>
      </c>
      <c r="AN145" s="102">
        <v>2300</v>
      </c>
      <c r="AO145" s="102">
        <v>10</v>
      </c>
      <c r="AP145" s="102">
        <v>3000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>
        <v>45734</v>
      </c>
      <c r="D149" s="222">
        <v>4.7</v>
      </c>
      <c r="E149" s="222">
        <v>16.8</v>
      </c>
      <c r="F149" s="218">
        <v>131</v>
      </c>
      <c r="G149" s="222">
        <v>8.5</v>
      </c>
      <c r="H149" s="222">
        <v>1.8</v>
      </c>
      <c r="I149" s="222">
        <v>56.2</v>
      </c>
      <c r="J149" s="102">
        <v>2.6</v>
      </c>
      <c r="K149" s="218">
        <v>9.3000000000000007</v>
      </c>
      <c r="L149" s="218">
        <v>44</v>
      </c>
      <c r="M149" s="218">
        <v>4500</v>
      </c>
      <c r="N149" s="218">
        <v>110</v>
      </c>
      <c r="O149" s="218">
        <v>4800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4.7</v>
      </c>
      <c r="AF149" s="102">
        <v>16.8</v>
      </c>
      <c r="AG149" s="102">
        <v>131</v>
      </c>
      <c r="AH149" s="102">
        <v>8.5</v>
      </c>
      <c r="AI149" s="102">
        <v>1.8</v>
      </c>
      <c r="AJ149" s="102">
        <v>56.2</v>
      </c>
      <c r="AK149" s="102">
        <v>2.6</v>
      </c>
      <c r="AL149" s="102">
        <v>9.3000000000000007</v>
      </c>
      <c r="AM149" s="102">
        <v>44</v>
      </c>
      <c r="AN149" s="102">
        <v>4500</v>
      </c>
      <c r="AO149" s="102">
        <v>110</v>
      </c>
      <c r="AP149" s="102">
        <v>4800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>
        <v>45761</v>
      </c>
      <c r="D150" s="222">
        <v>12</v>
      </c>
      <c r="E150" s="222">
        <v>12.59</v>
      </c>
      <c r="F150" s="218">
        <v>117</v>
      </c>
      <c r="G150" s="222">
        <v>8.1999999999999993</v>
      </c>
      <c r="H150" s="222">
        <v>1.5</v>
      </c>
      <c r="I150" s="222">
        <v>70</v>
      </c>
      <c r="J150" s="102">
        <v>2.5</v>
      </c>
      <c r="K150" s="218">
        <v>16</v>
      </c>
      <c r="L150" s="218">
        <v>54</v>
      </c>
      <c r="M150" s="218">
        <v>2500</v>
      </c>
      <c r="N150" s="218">
        <v>34</v>
      </c>
      <c r="O150" s="218">
        <v>3200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12</v>
      </c>
      <c r="AF150" s="102">
        <v>12.59</v>
      </c>
      <c r="AG150" s="102">
        <v>117</v>
      </c>
      <c r="AH150" s="102">
        <v>8.1999999999999993</v>
      </c>
      <c r="AI150" s="102">
        <v>1.5</v>
      </c>
      <c r="AJ150" s="102">
        <v>70</v>
      </c>
      <c r="AK150" s="102">
        <v>2.5</v>
      </c>
      <c r="AL150" s="102">
        <v>16</v>
      </c>
      <c r="AM150" s="102">
        <v>54</v>
      </c>
      <c r="AN150" s="102">
        <v>2500</v>
      </c>
      <c r="AO150" s="102">
        <v>34</v>
      </c>
      <c r="AP150" s="102">
        <v>3200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 t="s">
        <v>18</v>
      </c>
      <c r="D151" s="222" t="s">
        <v>18</v>
      </c>
      <c r="E151" s="222" t="s">
        <v>18</v>
      </c>
      <c r="F151" s="218" t="s">
        <v>18</v>
      </c>
      <c r="G151" s="222" t="s">
        <v>18</v>
      </c>
      <c r="H151" s="222" t="s">
        <v>18</v>
      </c>
      <c r="I151" s="222" t="s">
        <v>18</v>
      </c>
      <c r="J151" s="102" t="s">
        <v>18</v>
      </c>
      <c r="K151" s="218" t="s">
        <v>18</v>
      </c>
      <c r="L151" s="218" t="s">
        <v>18</v>
      </c>
      <c r="M151" s="218" t="s">
        <v>18</v>
      </c>
      <c r="N151" s="218" t="s">
        <v>18</v>
      </c>
      <c r="O151" s="218" t="s">
        <v>18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 t="s">
        <v>18</v>
      </c>
      <c r="AF151" s="102" t="s">
        <v>18</v>
      </c>
      <c r="AG151" s="102" t="s">
        <v>18</v>
      </c>
      <c r="AH151" s="102" t="s">
        <v>18</v>
      </c>
      <c r="AI151" s="102" t="s">
        <v>18</v>
      </c>
      <c r="AJ151" s="102" t="s">
        <v>18</v>
      </c>
      <c r="AK151" s="102" t="s">
        <v>18</v>
      </c>
      <c r="AL151" s="102" t="s">
        <v>18</v>
      </c>
      <c r="AM151" s="102" t="s">
        <v>18</v>
      </c>
      <c r="AN151" s="102" t="s">
        <v>18</v>
      </c>
      <c r="AO151" s="102" t="s">
        <v>18</v>
      </c>
      <c r="AP151" s="102" t="s">
        <v>18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5.65</v>
      </c>
      <c r="E159" s="611">
        <v>14.25</v>
      </c>
      <c r="F159" s="612">
        <v>113.25</v>
      </c>
      <c r="G159" s="611">
        <v>8.1750000000000007</v>
      </c>
      <c r="H159" s="611">
        <v>3.8000000000000003</v>
      </c>
      <c r="I159" s="611">
        <v>60.25</v>
      </c>
      <c r="J159" s="611">
        <v>2.125</v>
      </c>
      <c r="K159" s="612">
        <v>23.574999999999999</v>
      </c>
      <c r="L159" s="612">
        <v>62.5</v>
      </c>
      <c r="M159" s="612">
        <v>5000</v>
      </c>
      <c r="N159" s="612">
        <v>140.25</v>
      </c>
      <c r="O159" s="612">
        <v>5600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5.65</v>
      </c>
      <c r="AF159" s="102">
        <v>14.25</v>
      </c>
      <c r="AG159" s="102">
        <v>113.25</v>
      </c>
      <c r="AH159" s="102">
        <v>8.1750000000000007</v>
      </c>
      <c r="AI159" s="102">
        <v>3.8000000000000003</v>
      </c>
      <c r="AJ159" s="102">
        <v>60.25</v>
      </c>
      <c r="AK159" s="102">
        <v>2.125</v>
      </c>
      <c r="AL159" s="102">
        <v>23.574999999999999</v>
      </c>
      <c r="AM159" s="102">
        <v>62.5</v>
      </c>
      <c r="AN159" s="102">
        <v>5000</v>
      </c>
      <c r="AO159" s="102">
        <v>140.25</v>
      </c>
      <c r="AP159" s="102">
        <v>5600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12</v>
      </c>
      <c r="E160" s="614">
        <v>16.8</v>
      </c>
      <c r="F160" s="615">
        <v>131</v>
      </c>
      <c r="G160" s="614">
        <v>8.5</v>
      </c>
      <c r="H160" s="614">
        <v>9.9</v>
      </c>
      <c r="I160" s="614">
        <v>70</v>
      </c>
      <c r="J160" s="614">
        <v>2.6</v>
      </c>
      <c r="K160" s="615">
        <v>37</v>
      </c>
      <c r="L160" s="615">
        <v>100</v>
      </c>
      <c r="M160" s="615">
        <v>6700</v>
      </c>
      <c r="N160" s="615">
        <v>320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12</v>
      </c>
      <c r="AF160" s="102">
        <v>16.8</v>
      </c>
      <c r="AG160" s="102">
        <v>131</v>
      </c>
      <c r="AH160" s="102">
        <v>8.5</v>
      </c>
      <c r="AI160" s="102">
        <v>9.9</v>
      </c>
      <c r="AJ160" s="102">
        <v>70</v>
      </c>
      <c r="AK160" s="102">
        <v>2.6</v>
      </c>
      <c r="AL160" s="102">
        <v>37</v>
      </c>
      <c r="AM160" s="102">
        <v>100</v>
      </c>
      <c r="AN160" s="102">
        <v>6700</v>
      </c>
      <c r="AO160" s="102">
        <v>320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12.59</v>
      </c>
      <c r="F161" s="618">
        <v>99</v>
      </c>
      <c r="G161" s="617">
        <v>8</v>
      </c>
      <c r="H161" s="617">
        <v>1.5</v>
      </c>
      <c r="I161" s="617">
        <v>55.1</v>
      </c>
      <c r="J161" s="617">
        <v>1.3</v>
      </c>
      <c r="K161" s="618">
        <v>9.3000000000000007</v>
      </c>
      <c r="L161" s="618">
        <v>44</v>
      </c>
      <c r="M161" s="618">
        <v>2500</v>
      </c>
      <c r="N161" s="618">
        <v>34</v>
      </c>
      <c r="O161" s="618">
        <v>3200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12.59</v>
      </c>
      <c r="AG161" s="102">
        <v>99</v>
      </c>
      <c r="AH161" s="102">
        <v>8</v>
      </c>
      <c r="AI161" s="102">
        <v>1.5</v>
      </c>
      <c r="AJ161" s="102">
        <v>55.1</v>
      </c>
      <c r="AK161" s="102">
        <v>1.3</v>
      </c>
      <c r="AL161" s="102">
        <v>9.3000000000000007</v>
      </c>
      <c r="AM161" s="102">
        <v>44</v>
      </c>
      <c r="AN161" s="102">
        <v>2500</v>
      </c>
      <c r="AO161" s="102">
        <v>34</v>
      </c>
      <c r="AP161" s="102">
        <v>3200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>
        <v>45734</v>
      </c>
      <c r="D165" s="222">
        <v>4.4000000000000004</v>
      </c>
      <c r="E165" s="222">
        <v>16.05</v>
      </c>
      <c r="F165" s="218">
        <v>124</v>
      </c>
      <c r="G165" s="222">
        <v>8.5</v>
      </c>
      <c r="H165" s="222">
        <v>1.5</v>
      </c>
      <c r="I165" s="222">
        <v>47.3</v>
      </c>
      <c r="J165" s="102">
        <v>2.2000000000000002</v>
      </c>
      <c r="K165" s="218">
        <v>7</v>
      </c>
      <c r="L165" s="218">
        <v>27</v>
      </c>
      <c r="M165" s="218">
        <v>4900</v>
      </c>
      <c r="N165" s="218" t="s">
        <v>148</v>
      </c>
      <c r="O165" s="218">
        <v>4900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4.4000000000000004</v>
      </c>
      <c r="AF165" s="102">
        <v>16.05</v>
      </c>
      <c r="AG165" s="102">
        <v>124</v>
      </c>
      <c r="AH165" s="102">
        <v>8.5</v>
      </c>
      <c r="AI165" s="102">
        <v>1.5</v>
      </c>
      <c r="AJ165" s="102">
        <v>47.3</v>
      </c>
      <c r="AK165" s="102">
        <v>2.2000000000000002</v>
      </c>
      <c r="AL165" s="102">
        <v>7</v>
      </c>
      <c r="AM165" s="102">
        <v>27</v>
      </c>
      <c r="AN165" s="102">
        <v>4900</v>
      </c>
      <c r="AO165" s="102">
        <v>10</v>
      </c>
      <c r="AP165" s="102">
        <v>4900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45761</v>
      </c>
      <c r="D166" s="222">
        <f>RS!F114</f>
        <v>10.8</v>
      </c>
      <c r="E166" s="222">
        <f>RS!G114</f>
        <v>12.15</v>
      </c>
      <c r="F166" s="218">
        <f>RS!H114</f>
        <v>110</v>
      </c>
      <c r="G166" s="222">
        <f>RS!I114</f>
        <v>8.3000000000000007</v>
      </c>
      <c r="H166" s="222">
        <f>RS!J114</f>
        <v>1.6</v>
      </c>
      <c r="I166" s="222">
        <f>RS!K114</f>
        <v>51.7</v>
      </c>
      <c r="J166" s="102">
        <f>RS!L114</f>
        <v>2.2000000000000002</v>
      </c>
      <c r="K166" s="218">
        <f>RS!M114</f>
        <v>8.1999999999999993</v>
      </c>
      <c r="L166" s="218">
        <f>RS!N114</f>
        <v>28</v>
      </c>
      <c r="M166" s="218">
        <f>RS!O114</f>
        <v>2600</v>
      </c>
      <c r="N166" s="218">
        <f>RS!P114</f>
        <v>15</v>
      </c>
      <c r="O166" s="218">
        <f>RS!Q114</f>
        <v>3200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10.8</v>
      </c>
      <c r="AF166" s="102">
        <f t="shared" ref="AF166:AF177" si="7">IF(OR(LEFT(E166,1)="&lt;",LEFT(E166,1)="&gt;"),VALUE(MID(E166,2,5)),E166)</f>
        <v>12.15</v>
      </c>
      <c r="AG166" s="102">
        <f t="shared" ref="AG166:AG177" si="8">IF(OR(LEFT(F166,1)="&lt;",LEFT(F166,1)="&gt;"),VALUE(MID(F166,2,5)),F166)</f>
        <v>110</v>
      </c>
      <c r="AH166" s="102">
        <f t="shared" ref="AH166:AH177" si="9">IF(OR(LEFT(G166,1)="&lt;",LEFT(G166,1)="&gt;"),VALUE(MID(G166,2,5)),G166)</f>
        <v>8.3000000000000007</v>
      </c>
      <c r="AI166" s="102">
        <f t="shared" ref="AI166:AI177" si="10">IF(OR(LEFT(H166,1)="&lt;",LEFT(H166,1)="&gt;"),VALUE(MID(H166,2,5)),H166)</f>
        <v>1.6</v>
      </c>
      <c r="AJ166" s="102">
        <f t="shared" ref="AJ166:AJ177" si="11">IF(OR(LEFT(I166,1)="&lt;",LEFT(I166,1)="&gt;"),VALUE(MID(I166,2,5)),I166)</f>
        <v>51.7</v>
      </c>
      <c r="AK166" s="102">
        <f t="shared" ref="AK166:AK177" si="12">IF(OR(LEFT(J166,1)="&lt;",LEFT(J166,1)="&gt;"),VALUE(MID(J166,2,5)),J166)</f>
        <v>2.2000000000000002</v>
      </c>
      <c r="AL166" s="102">
        <f t="shared" ref="AL166:AL177" si="13">IF(OR(LEFT(K166,1)="&lt;",LEFT(K166,1)="&gt;"),VALUE(MID(K166,2,5)),K166)</f>
        <v>8.1999999999999993</v>
      </c>
      <c r="AM166" s="102">
        <f t="shared" ref="AM166:AM177" si="14">IF(OR(LEFT(L166,1)="&lt;",LEFT(L166,1)="&gt;"),VALUE(MID(L166,2,5)),L166)</f>
        <v>28</v>
      </c>
      <c r="AN166" s="102">
        <f t="shared" ref="AN166:AN177" si="15">IF(OR(LEFT(M166,1)="&lt;",LEFT(M166,1)="&gt;"),VALUE(MID(M166,2,5)),M166)</f>
        <v>2600</v>
      </c>
      <c r="AO166" s="102">
        <f t="shared" ref="AO166:AO177" si="16">IF(OR(LEFT(N166,1)="&lt;",LEFT(N166,1)="&gt;"),VALUE(MID(N166,2,5)),N166)</f>
        <v>15</v>
      </c>
      <c r="AP166" s="102">
        <f t="shared" ref="AP166:AP177" si="17">IF(OR(LEFT(O166,1)="&lt;",LEFT(O166,1)="&gt;"),VALUE(MID(O166,2,5)),O166)</f>
        <v>3200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 t="str">
        <f>RS!E115</f>
        <v/>
      </c>
      <c r="D167" s="222" t="str">
        <f>RS!F115</f>
        <v/>
      </c>
      <c r="E167" s="222" t="str">
        <f>RS!G115</f>
        <v/>
      </c>
      <c r="F167" s="218" t="str">
        <f>RS!H115</f>
        <v/>
      </c>
      <c r="G167" s="222" t="str">
        <f>RS!I115</f>
        <v/>
      </c>
      <c r="H167" s="222" t="str">
        <f>RS!J115</f>
        <v/>
      </c>
      <c r="I167" s="222" t="str">
        <f>RS!K115</f>
        <v/>
      </c>
      <c r="J167" s="102" t="str">
        <f>RS!L115</f>
        <v/>
      </c>
      <c r="K167" s="218" t="str">
        <f>RS!M115</f>
        <v/>
      </c>
      <c r="L167" s="218" t="str">
        <f>RS!N115</f>
        <v/>
      </c>
      <c r="M167" s="218" t="str">
        <f>RS!O115</f>
        <v/>
      </c>
      <c r="N167" s="218" t="str">
        <f>RS!P115</f>
        <v/>
      </c>
      <c r="O167" s="218" t="str">
        <f>RS!Q115</f>
        <v/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 t="str">
        <f t="shared" si="6"/>
        <v/>
      </c>
      <c r="AF167" s="102" t="str">
        <f t="shared" si="7"/>
        <v/>
      </c>
      <c r="AG167" s="102" t="str">
        <f t="shared" si="8"/>
        <v/>
      </c>
      <c r="AH167" s="102" t="str">
        <f t="shared" si="9"/>
        <v/>
      </c>
      <c r="AI167" s="102" t="str">
        <f t="shared" si="10"/>
        <v/>
      </c>
      <c r="AJ167" s="102" t="str">
        <f t="shared" si="11"/>
        <v/>
      </c>
      <c r="AK167" s="102" t="str">
        <f t="shared" si="12"/>
        <v/>
      </c>
      <c r="AL167" s="102" t="str">
        <f t="shared" si="13"/>
        <v/>
      </c>
      <c r="AM167" s="102" t="str">
        <f t="shared" si="14"/>
        <v/>
      </c>
      <c r="AN167" s="102" t="str">
        <f t="shared" si="15"/>
        <v/>
      </c>
      <c r="AO167" s="102" t="str">
        <f t="shared" si="16"/>
        <v/>
      </c>
      <c r="AP167" s="102" t="str">
        <f t="shared" si="17"/>
        <v/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4.6750000000000007</v>
      </c>
      <c r="E175" s="611">
        <f t="shared" si="18"/>
        <v>14.1275</v>
      </c>
      <c r="F175" s="612">
        <f t="shared" si="18"/>
        <v>109.25</v>
      </c>
      <c r="G175" s="611">
        <f t="shared" si="18"/>
        <v>8.2250000000000014</v>
      </c>
      <c r="H175" s="611">
        <f t="shared" si="18"/>
        <v>5</v>
      </c>
      <c r="I175" s="611">
        <f t="shared" si="18"/>
        <v>51.075000000000003</v>
      </c>
      <c r="J175" s="611">
        <f t="shared" si="18"/>
        <v>1.7000000000000002</v>
      </c>
      <c r="K175" s="612">
        <f t="shared" si="18"/>
        <v>23.05</v>
      </c>
      <c r="L175" s="612">
        <f t="shared" si="18"/>
        <v>53</v>
      </c>
      <c r="M175" s="612">
        <f t="shared" si="18"/>
        <v>5700</v>
      </c>
      <c r="N175" s="612">
        <f t="shared" si="18"/>
        <v>43</v>
      </c>
      <c r="O175" s="612">
        <f t="shared" si="18"/>
        <v>5975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4.6750000000000007</v>
      </c>
      <c r="AF175" s="102">
        <f t="shared" si="7"/>
        <v>14.1275</v>
      </c>
      <c r="AG175" s="102">
        <f t="shared" si="8"/>
        <v>109.25</v>
      </c>
      <c r="AH175" s="102">
        <f t="shared" si="9"/>
        <v>8.2250000000000014</v>
      </c>
      <c r="AI175" s="102">
        <f t="shared" si="10"/>
        <v>5</v>
      </c>
      <c r="AJ175" s="102">
        <f t="shared" si="11"/>
        <v>51.075000000000003</v>
      </c>
      <c r="AK175" s="102">
        <f t="shared" si="12"/>
        <v>1.7000000000000002</v>
      </c>
      <c r="AL175" s="102">
        <f t="shared" si="13"/>
        <v>23.05</v>
      </c>
      <c r="AM175" s="102">
        <f t="shared" si="14"/>
        <v>53</v>
      </c>
      <c r="AN175" s="102">
        <f t="shared" si="15"/>
        <v>5700</v>
      </c>
      <c r="AO175" s="102">
        <f t="shared" si="16"/>
        <v>43</v>
      </c>
      <c r="AP175" s="102">
        <f t="shared" si="17"/>
        <v>5975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10.8</v>
      </c>
      <c r="E176" s="614">
        <f t="shared" si="19"/>
        <v>16.05</v>
      </c>
      <c r="F176" s="615">
        <f t="shared" si="19"/>
        <v>124</v>
      </c>
      <c r="G176" s="614">
        <f t="shared" si="19"/>
        <v>8.5</v>
      </c>
      <c r="H176" s="614">
        <f t="shared" si="19"/>
        <v>12</v>
      </c>
      <c r="I176" s="614">
        <f t="shared" si="19"/>
        <v>55.6</v>
      </c>
      <c r="J176" s="614">
        <f t="shared" si="19"/>
        <v>2.2000000000000002</v>
      </c>
      <c r="K176" s="615">
        <f t="shared" si="19"/>
        <v>42</v>
      </c>
      <c r="L176" s="615">
        <f t="shared" si="19"/>
        <v>100</v>
      </c>
      <c r="M176" s="615">
        <f t="shared" si="19"/>
        <v>8100</v>
      </c>
      <c r="N176" s="615">
        <f t="shared" si="19"/>
        <v>76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10.8</v>
      </c>
      <c r="AF176" s="102">
        <f t="shared" si="7"/>
        <v>16.05</v>
      </c>
      <c r="AG176" s="102">
        <f t="shared" si="8"/>
        <v>124</v>
      </c>
      <c r="AH176" s="102">
        <f t="shared" si="9"/>
        <v>8.5</v>
      </c>
      <c r="AI176" s="102">
        <f t="shared" si="10"/>
        <v>12</v>
      </c>
      <c r="AJ176" s="102">
        <f t="shared" si="11"/>
        <v>55.6</v>
      </c>
      <c r="AK176" s="102">
        <f t="shared" si="12"/>
        <v>2.2000000000000002</v>
      </c>
      <c r="AL176" s="102">
        <f t="shared" si="13"/>
        <v>42</v>
      </c>
      <c r="AM176" s="102">
        <f t="shared" si="14"/>
        <v>100</v>
      </c>
      <c r="AN176" s="102">
        <f t="shared" si="15"/>
        <v>8100</v>
      </c>
      <c r="AO176" s="102">
        <f t="shared" si="16"/>
        <v>76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12.15</v>
      </c>
      <c r="F177" s="618">
        <f t="shared" si="20"/>
        <v>99</v>
      </c>
      <c r="G177" s="617">
        <f t="shared" si="20"/>
        <v>8</v>
      </c>
      <c r="H177" s="617">
        <f t="shared" si="20"/>
        <v>1.5</v>
      </c>
      <c r="I177" s="617">
        <f t="shared" si="20"/>
        <v>47.3</v>
      </c>
      <c r="J177" s="617">
        <f t="shared" si="20"/>
        <v>1.1000000000000001</v>
      </c>
      <c r="K177" s="618">
        <f t="shared" si="20"/>
        <v>7</v>
      </c>
      <c r="L177" s="618">
        <f t="shared" si="20"/>
        <v>27</v>
      </c>
      <c r="M177" s="618">
        <f t="shared" si="20"/>
        <v>2600</v>
      </c>
      <c r="N177" s="618">
        <f t="shared" si="20"/>
        <v>10</v>
      </c>
      <c r="O177" s="618">
        <f t="shared" si="20"/>
        <v>3200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12.15</v>
      </c>
      <c r="AG177" s="102">
        <f t="shared" si="8"/>
        <v>99</v>
      </c>
      <c r="AH177" s="102">
        <f t="shared" si="9"/>
        <v>8</v>
      </c>
      <c r="AI177" s="102">
        <f t="shared" si="10"/>
        <v>1.5</v>
      </c>
      <c r="AJ177" s="102">
        <f t="shared" si="11"/>
        <v>47.3</v>
      </c>
      <c r="AK177" s="102">
        <f t="shared" si="12"/>
        <v>1.1000000000000001</v>
      </c>
      <c r="AL177" s="102">
        <f t="shared" si="13"/>
        <v>7</v>
      </c>
      <c r="AM177" s="102">
        <f t="shared" si="14"/>
        <v>27</v>
      </c>
      <c r="AN177" s="102">
        <f t="shared" si="15"/>
        <v>2600</v>
      </c>
      <c r="AO177" s="102">
        <f t="shared" si="16"/>
        <v>10</v>
      </c>
      <c r="AP177" s="102">
        <f t="shared" si="17"/>
        <v>3200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45734</v>
      </c>
      <c r="D180" s="222">
        <f>RS!F124</f>
        <v>3</v>
      </c>
      <c r="E180" s="222">
        <f>RS!G124</f>
        <v>14.05</v>
      </c>
      <c r="F180" s="218">
        <f>RS!H124</f>
        <v>104</v>
      </c>
      <c r="G180" s="222">
        <f>RS!I124</f>
        <v>8.1</v>
      </c>
      <c r="H180" s="222">
        <f>RS!J124</f>
        <v>1.9</v>
      </c>
      <c r="I180" s="222">
        <f>RS!K124</f>
        <v>39.200000000000003</v>
      </c>
      <c r="J180" s="102">
        <f>RS!L124</f>
        <v>1.6</v>
      </c>
      <c r="K180" s="218">
        <f>RS!M124</f>
        <v>21</v>
      </c>
      <c r="L180" s="218">
        <f>RS!N124</f>
        <v>40</v>
      </c>
      <c r="M180" s="218">
        <f>RS!O124</f>
        <v>3600</v>
      </c>
      <c r="N180" s="218" t="str">
        <f>RS!P124</f>
        <v>&lt;10</v>
      </c>
      <c r="O180" s="218">
        <f>RS!Q124</f>
        <v>3600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21"/>
        <v>3</v>
      </c>
      <c r="AF180" s="102">
        <f t="shared" si="22"/>
        <v>14.05</v>
      </c>
      <c r="AG180" s="102">
        <f t="shared" si="23"/>
        <v>104</v>
      </c>
      <c r="AH180" s="102">
        <f t="shared" si="24"/>
        <v>8.1</v>
      </c>
      <c r="AI180" s="102">
        <f t="shared" si="25"/>
        <v>1.9</v>
      </c>
      <c r="AJ180" s="102">
        <f t="shared" si="26"/>
        <v>39.200000000000003</v>
      </c>
      <c r="AK180" s="102">
        <f t="shared" si="27"/>
        <v>1.6</v>
      </c>
      <c r="AL180" s="102">
        <f t="shared" si="28"/>
        <v>21</v>
      </c>
      <c r="AM180" s="102">
        <f t="shared" si="29"/>
        <v>40</v>
      </c>
      <c r="AN180" s="102">
        <f t="shared" si="30"/>
        <v>3600</v>
      </c>
      <c r="AO180" s="102">
        <f t="shared" si="31"/>
        <v>10</v>
      </c>
      <c r="AP180" s="102">
        <f t="shared" si="32"/>
        <v>3600</v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21"/>
        <v/>
      </c>
      <c r="AF181" s="102" t="str">
        <f t="shared" si="22"/>
        <v/>
      </c>
      <c r="AG181" s="102" t="str">
        <f t="shared" si="23"/>
        <v/>
      </c>
      <c r="AH181" s="102" t="str">
        <f t="shared" si="24"/>
        <v/>
      </c>
      <c r="AI181" s="102" t="str">
        <f t="shared" si="25"/>
        <v/>
      </c>
      <c r="AJ181" s="102" t="str">
        <f t="shared" si="26"/>
        <v/>
      </c>
      <c r="AK181" s="102" t="str">
        <f t="shared" si="27"/>
        <v/>
      </c>
      <c r="AL181" s="102" t="str">
        <f t="shared" si="28"/>
        <v/>
      </c>
      <c r="AM181" s="102" t="str">
        <f t="shared" si="29"/>
        <v/>
      </c>
      <c r="AN181" s="102" t="str">
        <f t="shared" si="30"/>
        <v/>
      </c>
      <c r="AO181" s="102" t="str">
        <f t="shared" si="31"/>
        <v/>
      </c>
      <c r="AP181" s="102" t="str">
        <f t="shared" si="32"/>
        <v/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21"/>
        <v/>
      </c>
      <c r="AF182" s="102" t="str">
        <f t="shared" si="22"/>
        <v/>
      </c>
      <c r="AG182" s="102" t="str">
        <f t="shared" si="23"/>
        <v/>
      </c>
      <c r="AH182" s="102" t="str">
        <f t="shared" si="24"/>
        <v/>
      </c>
      <c r="AI182" s="102" t="str">
        <f t="shared" si="25"/>
        <v/>
      </c>
      <c r="AJ182" s="102" t="str">
        <f t="shared" si="26"/>
        <v/>
      </c>
      <c r="AK182" s="102" t="str">
        <f t="shared" si="27"/>
        <v/>
      </c>
      <c r="AL182" s="102" t="str">
        <f t="shared" si="28"/>
        <v/>
      </c>
      <c r="AM182" s="102" t="str">
        <f t="shared" si="29"/>
        <v/>
      </c>
      <c r="AN182" s="102" t="str">
        <f t="shared" si="30"/>
        <v/>
      </c>
      <c r="AO182" s="102" t="str">
        <f t="shared" si="31"/>
        <v/>
      </c>
      <c r="AP182" s="102" t="str">
        <f t="shared" si="32"/>
        <v/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21"/>
        <v/>
      </c>
      <c r="AF184" s="102" t="str">
        <f t="shared" si="22"/>
        <v/>
      </c>
      <c r="AG184" s="102" t="str">
        <f t="shared" si="23"/>
        <v/>
      </c>
      <c r="AH184" s="102" t="str">
        <f t="shared" si="24"/>
        <v/>
      </c>
      <c r="AI184" s="102" t="str">
        <f t="shared" si="25"/>
        <v/>
      </c>
      <c r="AJ184" s="102" t="str">
        <f t="shared" si="26"/>
        <v/>
      </c>
      <c r="AK184" s="102" t="str">
        <f t="shared" si="27"/>
        <v/>
      </c>
      <c r="AL184" s="102" t="str">
        <f t="shared" si="28"/>
        <v/>
      </c>
      <c r="AM184" s="102" t="str">
        <f t="shared" si="29"/>
        <v/>
      </c>
      <c r="AN184" s="102" t="str">
        <f t="shared" si="30"/>
        <v/>
      </c>
      <c r="AO184" s="102" t="str">
        <f t="shared" si="31"/>
        <v/>
      </c>
      <c r="AP184" s="102" t="str">
        <f t="shared" si="32"/>
        <v/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2.9</v>
      </c>
      <c r="E185" s="611">
        <f t="shared" si="34"/>
        <v>13.605</v>
      </c>
      <c r="F185" s="612">
        <f t="shared" si="34"/>
        <v>100.5</v>
      </c>
      <c r="G185" s="611">
        <f t="shared" si="34"/>
        <v>8</v>
      </c>
      <c r="H185" s="611">
        <f t="shared" si="34"/>
        <v>4.25</v>
      </c>
      <c r="I185" s="611">
        <f t="shared" si="34"/>
        <v>40.049999999999997</v>
      </c>
      <c r="J185" s="611">
        <f t="shared" si="34"/>
        <v>1.5</v>
      </c>
      <c r="K185" s="612">
        <f t="shared" si="34"/>
        <v>28.5</v>
      </c>
      <c r="L185" s="612">
        <f t="shared" si="34"/>
        <v>61</v>
      </c>
      <c r="M185" s="612">
        <f t="shared" si="34"/>
        <v>4800</v>
      </c>
      <c r="N185" s="612">
        <f t="shared" si="34"/>
        <v>46</v>
      </c>
      <c r="O185" s="612">
        <f t="shared" si="34"/>
        <v>5050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2.9</v>
      </c>
      <c r="AF185" s="102">
        <f t="shared" si="22"/>
        <v>13.605</v>
      </c>
      <c r="AG185" s="102">
        <f t="shared" si="23"/>
        <v>100.5</v>
      </c>
      <c r="AH185" s="102">
        <f t="shared" si="24"/>
        <v>8</v>
      </c>
      <c r="AI185" s="102">
        <f t="shared" si="25"/>
        <v>4.25</v>
      </c>
      <c r="AJ185" s="102">
        <f t="shared" si="26"/>
        <v>40.049999999999997</v>
      </c>
      <c r="AK185" s="102">
        <f t="shared" si="27"/>
        <v>1.5</v>
      </c>
      <c r="AL185" s="102">
        <f t="shared" si="28"/>
        <v>28.5</v>
      </c>
      <c r="AM185" s="102">
        <f t="shared" si="29"/>
        <v>61</v>
      </c>
      <c r="AN185" s="102">
        <f t="shared" si="30"/>
        <v>4800</v>
      </c>
      <c r="AO185" s="102">
        <f t="shared" si="31"/>
        <v>46</v>
      </c>
      <c r="AP185" s="102">
        <f t="shared" si="32"/>
        <v>5050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3</v>
      </c>
      <c r="E186" s="614">
        <f t="shared" si="35"/>
        <v>14.05</v>
      </c>
      <c r="F186" s="615">
        <f t="shared" si="35"/>
        <v>104</v>
      </c>
      <c r="G186" s="614">
        <f t="shared" si="35"/>
        <v>8.1</v>
      </c>
      <c r="H186" s="614">
        <f t="shared" si="35"/>
        <v>6.6</v>
      </c>
      <c r="I186" s="614">
        <f t="shared" si="35"/>
        <v>40.9</v>
      </c>
      <c r="J186" s="614">
        <f t="shared" si="35"/>
        <v>1.6</v>
      </c>
      <c r="K186" s="615">
        <f t="shared" si="35"/>
        <v>36</v>
      </c>
      <c r="L186" s="615">
        <f t="shared" si="35"/>
        <v>82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3</v>
      </c>
      <c r="AF186" s="102">
        <f t="shared" si="22"/>
        <v>14.05</v>
      </c>
      <c r="AG186" s="102">
        <f t="shared" si="23"/>
        <v>104</v>
      </c>
      <c r="AH186" s="102">
        <f t="shared" si="24"/>
        <v>8.1</v>
      </c>
      <c r="AI186" s="102">
        <f t="shared" si="25"/>
        <v>6.6</v>
      </c>
      <c r="AJ186" s="102">
        <f t="shared" si="26"/>
        <v>40.9</v>
      </c>
      <c r="AK186" s="102">
        <f t="shared" si="27"/>
        <v>1.6</v>
      </c>
      <c r="AL186" s="102">
        <f t="shared" si="28"/>
        <v>36</v>
      </c>
      <c r="AM186" s="102">
        <f t="shared" si="29"/>
        <v>82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13.16</v>
      </c>
      <c r="F187" s="618">
        <f t="shared" si="36"/>
        <v>97</v>
      </c>
      <c r="G187" s="617">
        <f t="shared" si="36"/>
        <v>7.9</v>
      </c>
      <c r="H187" s="617">
        <f t="shared" si="36"/>
        <v>1.9</v>
      </c>
      <c r="I187" s="617">
        <f t="shared" si="36"/>
        <v>39.200000000000003</v>
      </c>
      <c r="J187" s="617">
        <f t="shared" si="36"/>
        <v>1.4</v>
      </c>
      <c r="K187" s="618">
        <f t="shared" si="36"/>
        <v>21</v>
      </c>
      <c r="L187" s="618">
        <f t="shared" si="36"/>
        <v>40</v>
      </c>
      <c r="M187" s="618">
        <f t="shared" si="36"/>
        <v>3600</v>
      </c>
      <c r="N187" s="618">
        <f t="shared" si="36"/>
        <v>10</v>
      </c>
      <c r="O187" s="618">
        <f t="shared" si="36"/>
        <v>3600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13.16</v>
      </c>
      <c r="AG187" s="102">
        <f t="shared" si="23"/>
        <v>97</v>
      </c>
      <c r="AH187" s="102">
        <f t="shared" si="24"/>
        <v>7.9</v>
      </c>
      <c r="AI187" s="102">
        <f t="shared" si="25"/>
        <v>1.9</v>
      </c>
      <c r="AJ187" s="102">
        <f t="shared" si="26"/>
        <v>39.200000000000003</v>
      </c>
      <c r="AK187" s="102">
        <f t="shared" si="27"/>
        <v>1.4</v>
      </c>
      <c r="AL187" s="102">
        <f t="shared" si="28"/>
        <v>21</v>
      </c>
      <c r="AM187" s="102">
        <f t="shared" si="29"/>
        <v>40</v>
      </c>
      <c r="AN187" s="102">
        <f t="shared" si="30"/>
        <v>3600</v>
      </c>
      <c r="AO187" s="102">
        <f t="shared" si="31"/>
        <v>10</v>
      </c>
      <c r="AP187" s="102">
        <f t="shared" si="32"/>
        <v>3600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45734</v>
      </c>
      <c r="D190" s="222">
        <f>RS!F130</f>
        <v>5.7</v>
      </c>
      <c r="E190" s="222">
        <f>RS!G130</f>
        <v>15.4</v>
      </c>
      <c r="F190" s="218">
        <f>RS!H130</f>
        <v>123</v>
      </c>
      <c r="G190" s="222">
        <f>RS!I130</f>
        <v>8.1999999999999993</v>
      </c>
      <c r="H190" s="222">
        <f>RS!J130</f>
        <v>2.4</v>
      </c>
      <c r="I190" s="222">
        <f>RS!K130</f>
        <v>62.5</v>
      </c>
      <c r="J190" s="102">
        <f>RS!L130</f>
        <v>2</v>
      </c>
      <c r="K190" s="218">
        <f>RS!M130</f>
        <v>14</v>
      </c>
      <c r="L190" s="218">
        <f>RS!N130</f>
        <v>37</v>
      </c>
      <c r="M190" s="218">
        <f>RS!O130</f>
        <v>4400</v>
      </c>
      <c r="N190" s="218">
        <f>RS!P130</f>
        <v>49</v>
      </c>
      <c r="O190" s="218">
        <f>RS!Q130</f>
        <v>4700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21"/>
        <v>5.7</v>
      </c>
      <c r="AF190" s="102">
        <f t="shared" si="22"/>
        <v>15.4</v>
      </c>
      <c r="AG190" s="102">
        <f t="shared" si="23"/>
        <v>123</v>
      </c>
      <c r="AH190" s="102">
        <f t="shared" si="24"/>
        <v>8.1999999999999993</v>
      </c>
      <c r="AI190" s="102">
        <f t="shared" si="25"/>
        <v>2.4</v>
      </c>
      <c r="AJ190" s="102">
        <f t="shared" si="26"/>
        <v>62.5</v>
      </c>
      <c r="AK190" s="102">
        <f t="shared" si="27"/>
        <v>2</v>
      </c>
      <c r="AL190" s="102">
        <f t="shared" si="28"/>
        <v>14</v>
      </c>
      <c r="AM190" s="102">
        <f t="shared" si="29"/>
        <v>37</v>
      </c>
      <c r="AN190" s="102">
        <f t="shared" si="30"/>
        <v>4400</v>
      </c>
      <c r="AO190" s="102">
        <f t="shared" si="31"/>
        <v>49</v>
      </c>
      <c r="AP190" s="102">
        <f t="shared" si="32"/>
        <v>4700</v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21"/>
        <v/>
      </c>
      <c r="AF191" s="102" t="str">
        <f t="shared" si="22"/>
        <v/>
      </c>
      <c r="AG191" s="102" t="str">
        <f t="shared" si="23"/>
        <v/>
      </c>
      <c r="AH191" s="102" t="str">
        <f t="shared" si="24"/>
        <v/>
      </c>
      <c r="AI191" s="102" t="str">
        <f t="shared" si="25"/>
        <v/>
      </c>
      <c r="AJ191" s="102" t="str">
        <f t="shared" si="26"/>
        <v/>
      </c>
      <c r="AK191" s="102" t="str">
        <f t="shared" si="27"/>
        <v/>
      </c>
      <c r="AL191" s="102" t="str">
        <f t="shared" si="28"/>
        <v/>
      </c>
      <c r="AM191" s="102" t="str">
        <f t="shared" si="29"/>
        <v/>
      </c>
      <c r="AN191" s="102" t="str">
        <f t="shared" si="30"/>
        <v/>
      </c>
      <c r="AO191" s="102" t="str">
        <f t="shared" si="31"/>
        <v/>
      </c>
      <c r="AP191" s="102" t="str">
        <f t="shared" si="32"/>
        <v/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21"/>
        <v/>
      </c>
      <c r="AF192" s="102" t="str">
        <f t="shared" si="22"/>
        <v/>
      </c>
      <c r="AG192" s="102" t="str">
        <f t="shared" si="23"/>
        <v/>
      </c>
      <c r="AH192" s="102" t="str">
        <f t="shared" si="24"/>
        <v/>
      </c>
      <c r="AI192" s="102" t="str">
        <f t="shared" si="25"/>
        <v/>
      </c>
      <c r="AJ192" s="102" t="str">
        <f t="shared" si="26"/>
        <v/>
      </c>
      <c r="AK192" s="102" t="str">
        <f t="shared" si="27"/>
        <v/>
      </c>
      <c r="AL192" s="102" t="str">
        <f t="shared" si="28"/>
        <v/>
      </c>
      <c r="AM192" s="102" t="str">
        <f t="shared" si="29"/>
        <v/>
      </c>
      <c r="AN192" s="102" t="str">
        <f t="shared" si="30"/>
        <v/>
      </c>
      <c r="AO192" s="102" t="str">
        <f t="shared" si="31"/>
        <v/>
      </c>
      <c r="AP192" s="102" t="str">
        <f t="shared" si="32"/>
        <v/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21"/>
        <v/>
      </c>
      <c r="AF194" s="102" t="str">
        <f t="shared" si="22"/>
        <v/>
      </c>
      <c r="AG194" s="102" t="str">
        <f t="shared" si="23"/>
        <v/>
      </c>
      <c r="AH194" s="102" t="str">
        <f t="shared" si="24"/>
        <v/>
      </c>
      <c r="AI194" s="102" t="str">
        <f t="shared" si="25"/>
        <v/>
      </c>
      <c r="AJ194" s="102" t="str">
        <f t="shared" si="26"/>
        <v/>
      </c>
      <c r="AK194" s="102" t="str">
        <f t="shared" si="27"/>
        <v/>
      </c>
      <c r="AL194" s="102" t="str">
        <f t="shared" si="28"/>
        <v/>
      </c>
      <c r="AM194" s="102" t="str">
        <f t="shared" si="29"/>
        <v/>
      </c>
      <c r="AN194" s="102" t="str">
        <f t="shared" si="30"/>
        <v/>
      </c>
      <c r="AO194" s="102" t="str">
        <f t="shared" si="31"/>
        <v/>
      </c>
      <c r="AP194" s="102" t="str">
        <f t="shared" si="32"/>
        <v/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4.7</v>
      </c>
      <c r="E195" s="611">
        <f t="shared" si="37"/>
        <v>13.969999999999999</v>
      </c>
      <c r="F195" s="612">
        <f t="shared" si="37"/>
        <v>109</v>
      </c>
      <c r="G195" s="611">
        <f t="shared" si="37"/>
        <v>8.0500000000000007</v>
      </c>
      <c r="H195" s="611">
        <f t="shared" si="37"/>
        <v>9.6999999999999993</v>
      </c>
      <c r="I195" s="611">
        <f t="shared" si="37"/>
        <v>64.55</v>
      </c>
      <c r="J195" s="611">
        <f t="shared" si="37"/>
        <v>2</v>
      </c>
      <c r="K195" s="612">
        <f t="shared" si="37"/>
        <v>16</v>
      </c>
      <c r="L195" s="612">
        <f t="shared" si="37"/>
        <v>54</v>
      </c>
      <c r="M195" s="612">
        <f t="shared" si="37"/>
        <v>5400</v>
      </c>
      <c r="N195" s="612">
        <f t="shared" si="37"/>
        <v>134.5</v>
      </c>
      <c r="O195" s="612">
        <f t="shared" si="37"/>
        <v>5900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4.7</v>
      </c>
      <c r="AF195" s="102">
        <f t="shared" si="22"/>
        <v>13.969999999999999</v>
      </c>
      <c r="AG195" s="102">
        <f t="shared" si="23"/>
        <v>109</v>
      </c>
      <c r="AH195" s="102">
        <f t="shared" si="24"/>
        <v>8.0500000000000007</v>
      </c>
      <c r="AI195" s="102">
        <f t="shared" si="25"/>
        <v>9.6999999999999993</v>
      </c>
      <c r="AJ195" s="102">
        <f t="shared" si="26"/>
        <v>64.55</v>
      </c>
      <c r="AK195" s="102">
        <f t="shared" si="27"/>
        <v>2</v>
      </c>
      <c r="AL195" s="102">
        <f t="shared" si="28"/>
        <v>16</v>
      </c>
      <c r="AM195" s="102">
        <f t="shared" si="29"/>
        <v>54</v>
      </c>
      <c r="AN195" s="102">
        <f t="shared" si="30"/>
        <v>5400</v>
      </c>
      <c r="AO195" s="102">
        <f t="shared" si="31"/>
        <v>134.5</v>
      </c>
      <c r="AP195" s="102">
        <f t="shared" si="32"/>
        <v>5900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5.7</v>
      </c>
      <c r="E196" s="614">
        <f t="shared" si="38"/>
        <v>15.4</v>
      </c>
      <c r="F196" s="615">
        <f t="shared" si="38"/>
        <v>123</v>
      </c>
      <c r="G196" s="614">
        <f t="shared" si="38"/>
        <v>8.1999999999999993</v>
      </c>
      <c r="H196" s="614">
        <f t="shared" si="38"/>
        <v>17</v>
      </c>
      <c r="I196" s="614">
        <f t="shared" si="38"/>
        <v>66.599999999999994</v>
      </c>
      <c r="J196" s="614">
        <f t="shared" si="38"/>
        <v>2</v>
      </c>
      <c r="K196" s="615">
        <f t="shared" si="38"/>
        <v>18</v>
      </c>
      <c r="L196" s="615">
        <f t="shared" si="38"/>
        <v>71</v>
      </c>
      <c r="M196" s="615">
        <f t="shared" si="38"/>
        <v>6400</v>
      </c>
      <c r="N196" s="615">
        <f t="shared" si="38"/>
        <v>220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5.7</v>
      </c>
      <c r="AF196" s="102">
        <f t="shared" si="22"/>
        <v>15.4</v>
      </c>
      <c r="AG196" s="102">
        <f t="shared" si="23"/>
        <v>123</v>
      </c>
      <c r="AH196" s="102">
        <f t="shared" si="24"/>
        <v>8.1999999999999993</v>
      </c>
      <c r="AI196" s="102">
        <f t="shared" si="25"/>
        <v>17</v>
      </c>
      <c r="AJ196" s="102">
        <f t="shared" si="26"/>
        <v>66.599999999999994</v>
      </c>
      <c r="AK196" s="102">
        <f t="shared" si="27"/>
        <v>2</v>
      </c>
      <c r="AL196" s="102">
        <f t="shared" si="28"/>
        <v>18</v>
      </c>
      <c r="AM196" s="102">
        <f t="shared" si="29"/>
        <v>71</v>
      </c>
      <c r="AN196" s="102">
        <f t="shared" si="30"/>
        <v>6400</v>
      </c>
      <c r="AO196" s="102">
        <f t="shared" si="31"/>
        <v>220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12.54</v>
      </c>
      <c r="F197" s="618">
        <f t="shared" si="39"/>
        <v>95</v>
      </c>
      <c r="G197" s="617">
        <f t="shared" si="39"/>
        <v>7.9</v>
      </c>
      <c r="H197" s="617">
        <f t="shared" si="39"/>
        <v>2.4</v>
      </c>
      <c r="I197" s="617">
        <f t="shared" si="39"/>
        <v>62.5</v>
      </c>
      <c r="J197" s="617">
        <f t="shared" si="39"/>
        <v>2</v>
      </c>
      <c r="K197" s="618">
        <f t="shared" si="39"/>
        <v>14</v>
      </c>
      <c r="L197" s="618">
        <f t="shared" si="39"/>
        <v>37</v>
      </c>
      <c r="M197" s="618">
        <f t="shared" si="39"/>
        <v>4400</v>
      </c>
      <c r="N197" s="618">
        <f t="shared" si="39"/>
        <v>49</v>
      </c>
      <c r="O197" s="618">
        <f t="shared" si="39"/>
        <v>4700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12.54</v>
      </c>
      <c r="AG197" s="102">
        <f t="shared" si="23"/>
        <v>95</v>
      </c>
      <c r="AH197" s="102">
        <f t="shared" si="24"/>
        <v>7.9</v>
      </c>
      <c r="AI197" s="102">
        <f t="shared" si="25"/>
        <v>2.4</v>
      </c>
      <c r="AJ197" s="102">
        <f t="shared" si="26"/>
        <v>62.5</v>
      </c>
      <c r="AK197" s="102">
        <f t="shared" si="27"/>
        <v>2</v>
      </c>
      <c r="AL197" s="102">
        <f t="shared" si="28"/>
        <v>14</v>
      </c>
      <c r="AM197" s="102">
        <f t="shared" si="29"/>
        <v>37</v>
      </c>
      <c r="AN197" s="102">
        <f t="shared" si="30"/>
        <v>4400</v>
      </c>
      <c r="AO197" s="102">
        <f t="shared" si="31"/>
        <v>49</v>
      </c>
      <c r="AP197" s="102">
        <f t="shared" si="32"/>
        <v>4700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45734</v>
      </c>
      <c r="D200" s="222">
        <f>RS!F136</f>
        <v>4.3</v>
      </c>
      <c r="E200" s="222">
        <f>RS!G136</f>
        <v>16.57</v>
      </c>
      <c r="F200" s="218">
        <f>RS!H136</f>
        <v>128</v>
      </c>
      <c r="G200" s="222">
        <f>RS!I136</f>
        <v>8.4</v>
      </c>
      <c r="H200" s="222">
        <f>RS!J136</f>
        <v>1.8</v>
      </c>
      <c r="I200" s="222">
        <f>RS!K136</f>
        <v>60.7</v>
      </c>
      <c r="J200" s="102">
        <f>RS!L136</f>
        <v>1.8</v>
      </c>
      <c r="K200" s="218">
        <f>RS!M136</f>
        <v>8.1</v>
      </c>
      <c r="L200" s="218">
        <f>RS!N136</f>
        <v>26</v>
      </c>
      <c r="M200" s="218">
        <f>RS!O136</f>
        <v>2800</v>
      </c>
      <c r="N200" s="218" t="str">
        <f>RS!P136</f>
        <v>&lt;10</v>
      </c>
      <c r="O200" s="218">
        <f>RS!Q136</f>
        <v>3000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21"/>
        <v>4.3</v>
      </c>
      <c r="AF200" s="102">
        <f t="shared" si="22"/>
        <v>16.57</v>
      </c>
      <c r="AG200" s="102">
        <f t="shared" si="23"/>
        <v>128</v>
      </c>
      <c r="AH200" s="102">
        <f t="shared" si="24"/>
        <v>8.4</v>
      </c>
      <c r="AI200" s="102">
        <f t="shared" si="25"/>
        <v>1.8</v>
      </c>
      <c r="AJ200" s="102">
        <f t="shared" si="26"/>
        <v>60.7</v>
      </c>
      <c r="AK200" s="102">
        <f t="shared" si="27"/>
        <v>1.8</v>
      </c>
      <c r="AL200" s="102">
        <f t="shared" si="28"/>
        <v>8.1</v>
      </c>
      <c r="AM200" s="102">
        <f t="shared" si="29"/>
        <v>26</v>
      </c>
      <c r="AN200" s="102">
        <f t="shared" si="30"/>
        <v>2800</v>
      </c>
      <c r="AO200" s="102">
        <f t="shared" si="31"/>
        <v>10</v>
      </c>
      <c r="AP200" s="102">
        <f t="shared" si="32"/>
        <v>3000</v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21"/>
        <v/>
      </c>
      <c r="AF201" s="102" t="str">
        <f t="shared" si="22"/>
        <v/>
      </c>
      <c r="AG201" s="102" t="str">
        <f t="shared" si="23"/>
        <v/>
      </c>
      <c r="AH201" s="102" t="str">
        <f t="shared" si="24"/>
        <v/>
      </c>
      <c r="AI201" s="102" t="str">
        <f t="shared" si="25"/>
        <v/>
      </c>
      <c r="AJ201" s="102" t="str">
        <f t="shared" si="26"/>
        <v/>
      </c>
      <c r="AK201" s="102" t="str">
        <f t="shared" si="27"/>
        <v/>
      </c>
      <c r="AL201" s="102" t="str">
        <f t="shared" si="28"/>
        <v/>
      </c>
      <c r="AM201" s="102" t="str">
        <f t="shared" si="29"/>
        <v/>
      </c>
      <c r="AN201" s="102" t="str">
        <f t="shared" si="30"/>
        <v/>
      </c>
      <c r="AO201" s="102" t="str">
        <f t="shared" si="31"/>
        <v/>
      </c>
      <c r="AP201" s="102" t="str">
        <f t="shared" si="32"/>
        <v/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21"/>
        <v/>
      </c>
      <c r="AF202" s="102" t="str">
        <f t="shared" si="22"/>
        <v/>
      </c>
      <c r="AG202" s="102" t="str">
        <f t="shared" si="23"/>
        <v/>
      </c>
      <c r="AH202" s="102" t="str">
        <f t="shared" si="24"/>
        <v/>
      </c>
      <c r="AI202" s="102" t="str">
        <f t="shared" si="25"/>
        <v/>
      </c>
      <c r="AJ202" s="102" t="str">
        <f t="shared" si="26"/>
        <v/>
      </c>
      <c r="AK202" s="102" t="str">
        <f t="shared" si="27"/>
        <v/>
      </c>
      <c r="AL202" s="102" t="str">
        <f t="shared" si="28"/>
        <v/>
      </c>
      <c r="AM202" s="102" t="str">
        <f t="shared" si="29"/>
        <v/>
      </c>
      <c r="AN202" s="102" t="str">
        <f t="shared" si="30"/>
        <v/>
      </c>
      <c r="AO202" s="102" t="str">
        <f t="shared" si="31"/>
        <v/>
      </c>
      <c r="AP202" s="102" t="str">
        <f t="shared" si="32"/>
        <v/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21"/>
        <v/>
      </c>
      <c r="AF204" s="102" t="str">
        <f t="shared" si="22"/>
        <v/>
      </c>
      <c r="AG204" s="102" t="str">
        <f t="shared" si="23"/>
        <v/>
      </c>
      <c r="AH204" s="102" t="str">
        <f t="shared" si="24"/>
        <v/>
      </c>
      <c r="AI204" s="102" t="str">
        <f t="shared" si="25"/>
        <v/>
      </c>
      <c r="AJ204" s="102" t="str">
        <f t="shared" si="26"/>
        <v/>
      </c>
      <c r="AK204" s="102" t="str">
        <f t="shared" si="27"/>
        <v/>
      </c>
      <c r="AL204" s="102" t="str">
        <f t="shared" si="28"/>
        <v/>
      </c>
      <c r="AM204" s="102" t="str">
        <f t="shared" si="29"/>
        <v/>
      </c>
      <c r="AN204" s="102" t="str">
        <f t="shared" si="30"/>
        <v/>
      </c>
      <c r="AO204" s="102" t="str">
        <f t="shared" si="31"/>
        <v/>
      </c>
      <c r="AP204" s="102" t="str">
        <f t="shared" si="32"/>
        <v/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4</v>
      </c>
      <c r="E205" s="611">
        <f t="shared" si="40"/>
        <v>14.745000000000001</v>
      </c>
      <c r="F205" s="612">
        <f t="shared" si="40"/>
        <v>113</v>
      </c>
      <c r="G205" s="611">
        <f t="shared" si="40"/>
        <v>8.1999999999999993</v>
      </c>
      <c r="H205" s="611">
        <f t="shared" si="40"/>
        <v>7.9</v>
      </c>
      <c r="I205" s="611">
        <f t="shared" si="40"/>
        <v>60.400000000000006</v>
      </c>
      <c r="J205" s="611">
        <f t="shared" si="40"/>
        <v>1.75</v>
      </c>
      <c r="K205" s="612">
        <f t="shared" si="40"/>
        <v>14.05</v>
      </c>
      <c r="L205" s="612">
        <f t="shared" si="40"/>
        <v>39</v>
      </c>
      <c r="M205" s="612">
        <f t="shared" si="40"/>
        <v>4200</v>
      </c>
      <c r="N205" s="612">
        <f t="shared" si="40"/>
        <v>105</v>
      </c>
      <c r="O205" s="612">
        <f t="shared" si="40"/>
        <v>4600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4</v>
      </c>
      <c r="AF205" s="102">
        <f t="shared" si="22"/>
        <v>14.745000000000001</v>
      </c>
      <c r="AG205" s="102">
        <f t="shared" si="23"/>
        <v>113</v>
      </c>
      <c r="AH205" s="102">
        <f t="shared" si="24"/>
        <v>8.1999999999999993</v>
      </c>
      <c r="AI205" s="102">
        <f t="shared" si="25"/>
        <v>7.9</v>
      </c>
      <c r="AJ205" s="102">
        <f t="shared" si="26"/>
        <v>60.400000000000006</v>
      </c>
      <c r="AK205" s="102">
        <f t="shared" si="27"/>
        <v>1.75</v>
      </c>
      <c r="AL205" s="102">
        <f t="shared" si="28"/>
        <v>14.05</v>
      </c>
      <c r="AM205" s="102">
        <f t="shared" si="29"/>
        <v>39</v>
      </c>
      <c r="AN205" s="102">
        <f t="shared" si="30"/>
        <v>4200</v>
      </c>
      <c r="AO205" s="102">
        <f t="shared" si="31"/>
        <v>105</v>
      </c>
      <c r="AP205" s="102">
        <f t="shared" si="32"/>
        <v>4600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4.3</v>
      </c>
      <c r="E206" s="614">
        <f t="shared" si="41"/>
        <v>16.57</v>
      </c>
      <c r="F206" s="615">
        <f t="shared" si="41"/>
        <v>128</v>
      </c>
      <c r="G206" s="614">
        <f t="shared" si="41"/>
        <v>8.4</v>
      </c>
      <c r="H206" s="614">
        <f t="shared" si="41"/>
        <v>14</v>
      </c>
      <c r="I206" s="614">
        <f t="shared" si="41"/>
        <v>60.7</v>
      </c>
      <c r="J206" s="614">
        <f t="shared" si="41"/>
        <v>1.8</v>
      </c>
      <c r="K206" s="615">
        <f t="shared" si="41"/>
        <v>20</v>
      </c>
      <c r="L206" s="615">
        <f t="shared" si="41"/>
        <v>52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4.3</v>
      </c>
      <c r="AF206" s="102">
        <f t="shared" si="22"/>
        <v>16.57</v>
      </c>
      <c r="AG206" s="102">
        <f t="shared" si="23"/>
        <v>128</v>
      </c>
      <c r="AH206" s="102">
        <f t="shared" si="24"/>
        <v>8.4</v>
      </c>
      <c r="AI206" s="102">
        <f t="shared" si="25"/>
        <v>14</v>
      </c>
      <c r="AJ206" s="102">
        <f t="shared" si="26"/>
        <v>60.7</v>
      </c>
      <c r="AK206" s="102">
        <f t="shared" si="27"/>
        <v>1.8</v>
      </c>
      <c r="AL206" s="102">
        <f t="shared" si="28"/>
        <v>20</v>
      </c>
      <c r="AM206" s="102">
        <f t="shared" si="29"/>
        <v>52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12.92</v>
      </c>
      <c r="F207" s="618">
        <f t="shared" si="42"/>
        <v>98</v>
      </c>
      <c r="G207" s="617">
        <f t="shared" si="42"/>
        <v>8</v>
      </c>
      <c r="H207" s="617">
        <f t="shared" si="42"/>
        <v>1.8</v>
      </c>
      <c r="I207" s="617">
        <f t="shared" si="42"/>
        <v>60.1</v>
      </c>
      <c r="J207" s="617">
        <f t="shared" si="42"/>
        <v>1.7</v>
      </c>
      <c r="K207" s="618">
        <f t="shared" si="42"/>
        <v>8.1</v>
      </c>
      <c r="L207" s="618">
        <f t="shared" si="42"/>
        <v>26</v>
      </c>
      <c r="M207" s="618">
        <f t="shared" si="42"/>
        <v>2800</v>
      </c>
      <c r="N207" s="618">
        <f t="shared" si="42"/>
        <v>10</v>
      </c>
      <c r="O207" s="618">
        <f t="shared" si="42"/>
        <v>3000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12.92</v>
      </c>
      <c r="AG207" s="102">
        <f t="shared" si="23"/>
        <v>98</v>
      </c>
      <c r="AH207" s="102">
        <f t="shared" si="24"/>
        <v>8</v>
      </c>
      <c r="AI207" s="102">
        <f t="shared" si="25"/>
        <v>1.8</v>
      </c>
      <c r="AJ207" s="102">
        <f t="shared" si="26"/>
        <v>60.1</v>
      </c>
      <c r="AK207" s="102">
        <f t="shared" si="27"/>
        <v>1.7</v>
      </c>
      <c r="AL207" s="102">
        <f t="shared" si="28"/>
        <v>8.1</v>
      </c>
      <c r="AM207" s="102">
        <f t="shared" si="29"/>
        <v>26</v>
      </c>
      <c r="AN207" s="102">
        <f t="shared" si="30"/>
        <v>2800</v>
      </c>
      <c r="AO207" s="102">
        <f t="shared" si="31"/>
        <v>10</v>
      </c>
      <c r="AP207" s="102">
        <f t="shared" si="32"/>
        <v>3000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45728</v>
      </c>
      <c r="D211" s="222">
        <f>RS!F143</f>
        <v>5.7</v>
      </c>
      <c r="E211" s="222">
        <f>RS!G143</f>
        <v>12.3</v>
      </c>
      <c r="F211" s="218">
        <f>RS!H143</f>
        <v>98</v>
      </c>
      <c r="G211" s="222">
        <f>RS!I143</f>
        <v>8</v>
      </c>
      <c r="H211" s="222">
        <f>RS!J143</f>
        <v>5.6</v>
      </c>
      <c r="I211" s="222">
        <f>RS!K143</f>
        <v>42.7</v>
      </c>
      <c r="J211" s="102">
        <f>RS!L143</f>
        <v>2.7</v>
      </c>
      <c r="K211" s="218">
        <f>RS!M143</f>
        <v>9.6999999999999993</v>
      </c>
      <c r="L211" s="218">
        <f>RS!N143</f>
        <v>48</v>
      </c>
      <c r="M211" s="218">
        <f>RS!O143</f>
        <v>850</v>
      </c>
      <c r="N211" s="218">
        <f>RS!P143</f>
        <v>27</v>
      </c>
      <c r="O211" s="218">
        <f>RS!Q143</f>
        <v>1400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21"/>
        <v>5.7</v>
      </c>
      <c r="AF211" s="102">
        <f t="shared" si="22"/>
        <v>12.3</v>
      </c>
      <c r="AG211" s="102">
        <f t="shared" si="23"/>
        <v>98</v>
      </c>
      <c r="AH211" s="102">
        <f t="shared" si="24"/>
        <v>8</v>
      </c>
      <c r="AI211" s="102">
        <f t="shared" si="25"/>
        <v>5.6</v>
      </c>
      <c r="AJ211" s="102">
        <f t="shared" si="26"/>
        <v>42.7</v>
      </c>
      <c r="AK211" s="102">
        <f t="shared" si="27"/>
        <v>2.7</v>
      </c>
      <c r="AL211" s="102">
        <f t="shared" si="28"/>
        <v>9.6999999999999993</v>
      </c>
      <c r="AM211" s="102">
        <f t="shared" si="29"/>
        <v>48</v>
      </c>
      <c r="AN211" s="102">
        <f t="shared" si="30"/>
        <v>850</v>
      </c>
      <c r="AO211" s="102">
        <f t="shared" si="31"/>
        <v>27</v>
      </c>
      <c r="AP211" s="102">
        <f t="shared" si="32"/>
        <v>1400</v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45761</v>
      </c>
      <c r="D212" s="222">
        <f>RS!F144</f>
        <v>11.2</v>
      </c>
      <c r="E212" s="222">
        <f>RS!G144</f>
        <v>11.58</v>
      </c>
      <c r="F212" s="218">
        <f>RS!H144</f>
        <v>106</v>
      </c>
      <c r="G212" s="222">
        <f>RS!I144</f>
        <v>8</v>
      </c>
      <c r="H212" s="222">
        <f>RS!J144</f>
        <v>4.3</v>
      </c>
      <c r="I212" s="222">
        <f>RS!K144</f>
        <v>43.1</v>
      </c>
      <c r="J212" s="102">
        <f>RS!L144</f>
        <v>1.8</v>
      </c>
      <c r="K212" s="218">
        <f>RS!M144</f>
        <v>16</v>
      </c>
      <c r="L212" s="218">
        <f>RS!N144</f>
        <v>52</v>
      </c>
      <c r="M212" s="218">
        <f>RS!O144</f>
        <v>490</v>
      </c>
      <c r="N212" s="218">
        <f>RS!P144</f>
        <v>31</v>
      </c>
      <c r="O212" s="218">
        <f>RS!Q144</f>
        <v>1100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21"/>
        <v>11.2</v>
      </c>
      <c r="AF212" s="102">
        <f t="shared" si="22"/>
        <v>11.58</v>
      </c>
      <c r="AG212" s="102">
        <f t="shared" si="23"/>
        <v>106</v>
      </c>
      <c r="AH212" s="102">
        <f t="shared" si="24"/>
        <v>8</v>
      </c>
      <c r="AI212" s="102">
        <f t="shared" si="25"/>
        <v>4.3</v>
      </c>
      <c r="AJ212" s="102">
        <f t="shared" si="26"/>
        <v>43.1</v>
      </c>
      <c r="AK212" s="102">
        <f t="shared" si="27"/>
        <v>1.8</v>
      </c>
      <c r="AL212" s="102">
        <f t="shared" si="28"/>
        <v>16</v>
      </c>
      <c r="AM212" s="102">
        <f t="shared" si="29"/>
        <v>52</v>
      </c>
      <c r="AN212" s="102">
        <f t="shared" si="30"/>
        <v>490</v>
      </c>
      <c r="AO212" s="102">
        <f t="shared" si="31"/>
        <v>31</v>
      </c>
      <c r="AP212" s="102">
        <f t="shared" si="32"/>
        <v>1100</v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 t="str">
        <f>RS!E145</f>
        <v/>
      </c>
      <c r="D213" s="222" t="str">
        <f>RS!F145</f>
        <v/>
      </c>
      <c r="E213" s="222" t="str">
        <f>RS!G145</f>
        <v/>
      </c>
      <c r="F213" s="218" t="str">
        <f>RS!H145</f>
        <v/>
      </c>
      <c r="G213" s="222" t="str">
        <f>RS!I145</f>
        <v/>
      </c>
      <c r="H213" s="222" t="str">
        <f>RS!J145</f>
        <v/>
      </c>
      <c r="I213" s="222" t="str">
        <f>RS!K145</f>
        <v/>
      </c>
      <c r="J213" s="102" t="str">
        <f>RS!L145</f>
        <v/>
      </c>
      <c r="K213" s="218" t="str">
        <f>RS!M145</f>
        <v/>
      </c>
      <c r="L213" s="218" t="str">
        <f>RS!N145</f>
        <v/>
      </c>
      <c r="M213" s="218" t="str">
        <f>RS!O145</f>
        <v/>
      </c>
      <c r="N213" s="218" t="str">
        <f>RS!P145</f>
        <v/>
      </c>
      <c r="O213" s="218" t="str">
        <f>RS!Q145</f>
        <v/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 t="str">
        <f t="shared" si="21"/>
        <v/>
      </c>
      <c r="AF213" s="102" t="str">
        <f t="shared" si="22"/>
        <v/>
      </c>
      <c r="AG213" s="102" t="str">
        <f t="shared" si="23"/>
        <v/>
      </c>
      <c r="AH213" s="102" t="str">
        <f t="shared" si="24"/>
        <v/>
      </c>
      <c r="AI213" s="102" t="str">
        <f t="shared" si="25"/>
        <v/>
      </c>
      <c r="AJ213" s="102" t="str">
        <f t="shared" si="26"/>
        <v/>
      </c>
      <c r="AK213" s="102" t="str">
        <f t="shared" si="27"/>
        <v/>
      </c>
      <c r="AL213" s="102" t="str">
        <f t="shared" si="28"/>
        <v/>
      </c>
      <c r="AM213" s="102" t="str">
        <f t="shared" si="29"/>
        <v/>
      </c>
      <c r="AN213" s="102" t="str">
        <f t="shared" si="30"/>
        <v/>
      </c>
      <c r="AO213" s="102" t="str">
        <f t="shared" si="31"/>
        <v/>
      </c>
      <c r="AP213" s="102" t="str">
        <f t="shared" si="32"/>
        <v/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21"/>
        <v/>
      </c>
      <c r="AF214" s="102" t="str">
        <f t="shared" si="22"/>
        <v/>
      </c>
      <c r="AG214" s="102" t="str">
        <f t="shared" si="23"/>
        <v/>
      </c>
      <c r="AH214" s="102" t="str">
        <f t="shared" si="24"/>
        <v/>
      </c>
      <c r="AI214" s="102" t="str">
        <f t="shared" si="25"/>
        <v/>
      </c>
      <c r="AJ214" s="102" t="str">
        <f t="shared" si="26"/>
        <v/>
      </c>
      <c r="AK214" s="102" t="str">
        <f t="shared" si="27"/>
        <v/>
      </c>
      <c r="AL214" s="102" t="str">
        <f t="shared" si="28"/>
        <v/>
      </c>
      <c r="AM214" s="102" t="str">
        <f t="shared" si="29"/>
        <v/>
      </c>
      <c r="AN214" s="102" t="str">
        <f t="shared" si="30"/>
        <v/>
      </c>
      <c r="AO214" s="102" t="str">
        <f t="shared" si="31"/>
        <v/>
      </c>
      <c r="AP214" s="102" t="str">
        <f t="shared" si="32"/>
        <v/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21"/>
        <v/>
      </c>
      <c r="AF215" s="102" t="str">
        <f t="shared" si="22"/>
        <v/>
      </c>
      <c r="AG215" s="102" t="str">
        <f t="shared" si="23"/>
        <v/>
      </c>
      <c r="AH215" s="102" t="str">
        <f t="shared" si="24"/>
        <v/>
      </c>
      <c r="AI215" s="102" t="str">
        <f t="shared" si="25"/>
        <v/>
      </c>
      <c r="AJ215" s="102" t="str">
        <f t="shared" si="26"/>
        <v/>
      </c>
      <c r="AK215" s="102" t="str">
        <f t="shared" si="27"/>
        <v/>
      </c>
      <c r="AL215" s="102" t="str">
        <f t="shared" si="28"/>
        <v/>
      </c>
      <c r="AM215" s="102" t="str">
        <f t="shared" si="29"/>
        <v/>
      </c>
      <c r="AN215" s="102" t="str">
        <f t="shared" si="30"/>
        <v/>
      </c>
      <c r="AO215" s="102" t="str">
        <f t="shared" si="31"/>
        <v/>
      </c>
      <c r="AP215" s="102" t="str">
        <f t="shared" si="32"/>
        <v/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21"/>
        <v/>
      </c>
      <c r="AF216" s="102" t="str">
        <f t="shared" si="22"/>
        <v/>
      </c>
      <c r="AG216" s="102" t="str">
        <f t="shared" si="23"/>
        <v/>
      </c>
      <c r="AH216" s="102" t="str">
        <f t="shared" si="24"/>
        <v/>
      </c>
      <c r="AI216" s="102" t="str">
        <f t="shared" si="25"/>
        <v/>
      </c>
      <c r="AJ216" s="102" t="str">
        <f t="shared" si="26"/>
        <v/>
      </c>
      <c r="AK216" s="102" t="str">
        <f t="shared" si="27"/>
        <v/>
      </c>
      <c r="AL216" s="102" t="str">
        <f t="shared" si="28"/>
        <v/>
      </c>
      <c r="AM216" s="102" t="str">
        <f t="shared" si="29"/>
        <v/>
      </c>
      <c r="AN216" s="102" t="str">
        <f t="shared" si="30"/>
        <v/>
      </c>
      <c r="AO216" s="102" t="str">
        <f t="shared" si="31"/>
        <v/>
      </c>
      <c r="AP216" s="102" t="str">
        <f t="shared" si="32"/>
        <v/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21"/>
        <v/>
      </c>
      <c r="AF217" s="102" t="str">
        <f t="shared" si="22"/>
        <v/>
      </c>
      <c r="AG217" s="102" t="str">
        <f t="shared" si="23"/>
        <v/>
      </c>
      <c r="AH217" s="102" t="str">
        <f t="shared" si="24"/>
        <v/>
      </c>
      <c r="AI217" s="102" t="str">
        <f t="shared" si="25"/>
        <v/>
      </c>
      <c r="AJ217" s="102" t="str">
        <f t="shared" si="26"/>
        <v/>
      </c>
      <c r="AK217" s="102" t="str">
        <f t="shared" si="27"/>
        <v/>
      </c>
      <c r="AL217" s="102" t="str">
        <f t="shared" si="28"/>
        <v/>
      </c>
      <c r="AM217" s="102" t="str">
        <f t="shared" si="29"/>
        <v/>
      </c>
      <c r="AN217" s="102" t="str">
        <f t="shared" si="30"/>
        <v/>
      </c>
      <c r="AO217" s="102" t="str">
        <f t="shared" si="31"/>
        <v/>
      </c>
      <c r="AP217" s="102" t="str">
        <f t="shared" si="32"/>
        <v/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21"/>
        <v/>
      </c>
      <c r="AF220" s="102" t="str">
        <f t="shared" si="22"/>
        <v/>
      </c>
      <c r="AG220" s="102" t="str">
        <f t="shared" si="23"/>
        <v/>
      </c>
      <c r="AH220" s="102" t="str">
        <f t="shared" si="24"/>
        <v/>
      </c>
      <c r="AI220" s="102" t="str">
        <f t="shared" si="25"/>
        <v/>
      </c>
      <c r="AJ220" s="102" t="str">
        <f t="shared" si="26"/>
        <v/>
      </c>
      <c r="AK220" s="102" t="str">
        <f t="shared" si="27"/>
        <v/>
      </c>
      <c r="AL220" s="102" t="str">
        <f t="shared" si="28"/>
        <v/>
      </c>
      <c r="AM220" s="102" t="str">
        <f t="shared" si="29"/>
        <v/>
      </c>
      <c r="AN220" s="102" t="str">
        <f t="shared" si="30"/>
        <v/>
      </c>
      <c r="AO220" s="102" t="str">
        <f t="shared" si="31"/>
        <v/>
      </c>
      <c r="AP220" s="102" t="str">
        <f t="shared" si="32"/>
        <v/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4.6999999999999993</v>
      </c>
      <c r="E221" s="611">
        <f t="shared" si="43"/>
        <v>12.3775</v>
      </c>
      <c r="F221" s="612">
        <f t="shared" si="43"/>
        <v>95.75</v>
      </c>
      <c r="G221" s="611">
        <f t="shared" si="43"/>
        <v>7.9</v>
      </c>
      <c r="H221" s="611">
        <f t="shared" si="43"/>
        <v>5.8</v>
      </c>
      <c r="I221" s="611">
        <f t="shared" si="43"/>
        <v>42.325000000000003</v>
      </c>
      <c r="J221" s="611">
        <f t="shared" si="43"/>
        <v>1.875</v>
      </c>
      <c r="K221" s="612">
        <f t="shared" si="43"/>
        <v>19.425000000000001</v>
      </c>
      <c r="L221" s="612">
        <f t="shared" si="43"/>
        <v>57.25</v>
      </c>
      <c r="M221" s="612">
        <f t="shared" si="43"/>
        <v>1010</v>
      </c>
      <c r="N221" s="612">
        <f t="shared" si="43"/>
        <v>84.5</v>
      </c>
      <c r="O221" s="612">
        <f t="shared" si="43"/>
        <v>1675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4.6999999999999993</v>
      </c>
      <c r="AF221" s="102">
        <f t="shared" si="22"/>
        <v>12.3775</v>
      </c>
      <c r="AG221" s="102">
        <f t="shared" si="23"/>
        <v>95.75</v>
      </c>
      <c r="AH221" s="102">
        <f t="shared" si="24"/>
        <v>7.9</v>
      </c>
      <c r="AI221" s="102">
        <f t="shared" si="25"/>
        <v>5.8</v>
      </c>
      <c r="AJ221" s="102">
        <f t="shared" si="26"/>
        <v>42.325000000000003</v>
      </c>
      <c r="AK221" s="102">
        <f t="shared" si="27"/>
        <v>1.875</v>
      </c>
      <c r="AL221" s="102">
        <f t="shared" si="28"/>
        <v>19.425000000000001</v>
      </c>
      <c r="AM221" s="102">
        <f t="shared" si="29"/>
        <v>57.25</v>
      </c>
      <c r="AN221" s="102">
        <f t="shared" si="30"/>
        <v>1010</v>
      </c>
      <c r="AO221" s="102">
        <f t="shared" si="31"/>
        <v>84.5</v>
      </c>
      <c r="AP221" s="102">
        <f t="shared" si="32"/>
        <v>1675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11.2</v>
      </c>
      <c r="E222" s="614">
        <f t="shared" si="44"/>
        <v>13.61</v>
      </c>
      <c r="F222" s="615">
        <f t="shared" si="44"/>
        <v>106</v>
      </c>
      <c r="G222" s="614">
        <f t="shared" si="44"/>
        <v>8</v>
      </c>
      <c r="H222" s="614">
        <f t="shared" si="44"/>
        <v>7.8</v>
      </c>
      <c r="I222" s="614">
        <f t="shared" si="44"/>
        <v>43.1</v>
      </c>
      <c r="J222" s="614">
        <f t="shared" si="44"/>
        <v>2.7</v>
      </c>
      <c r="K222" s="615">
        <f t="shared" si="44"/>
        <v>27</v>
      </c>
      <c r="L222" s="615">
        <f t="shared" si="44"/>
        <v>66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11.2</v>
      </c>
      <c r="AF222" s="102">
        <f t="shared" si="22"/>
        <v>13.61</v>
      </c>
      <c r="AG222" s="102">
        <f t="shared" si="23"/>
        <v>106</v>
      </c>
      <c r="AH222" s="102">
        <f t="shared" si="24"/>
        <v>8</v>
      </c>
      <c r="AI222" s="102">
        <f t="shared" si="25"/>
        <v>7.8</v>
      </c>
      <c r="AJ222" s="102">
        <f t="shared" si="26"/>
        <v>43.1</v>
      </c>
      <c r="AK222" s="102">
        <f t="shared" si="27"/>
        <v>2.7</v>
      </c>
      <c r="AL222" s="102">
        <f t="shared" si="28"/>
        <v>27</v>
      </c>
      <c r="AM222" s="102">
        <f t="shared" si="29"/>
        <v>66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11.58</v>
      </c>
      <c r="F223" s="618">
        <f t="shared" si="45"/>
        <v>84</v>
      </c>
      <c r="G223" s="617">
        <f t="shared" si="45"/>
        <v>7.7</v>
      </c>
      <c r="H223" s="617">
        <f t="shared" si="45"/>
        <v>4.3</v>
      </c>
      <c r="I223" s="617">
        <f t="shared" si="45"/>
        <v>41.2</v>
      </c>
      <c r="J223" s="617">
        <f t="shared" si="45"/>
        <v>1.5</v>
      </c>
      <c r="K223" s="618">
        <f t="shared" si="45"/>
        <v>9.6999999999999993</v>
      </c>
      <c r="L223" s="618">
        <f t="shared" si="45"/>
        <v>48</v>
      </c>
      <c r="M223" s="618">
        <f t="shared" si="45"/>
        <v>490</v>
      </c>
      <c r="N223" s="618">
        <f t="shared" si="45"/>
        <v>27</v>
      </c>
      <c r="O223" s="618">
        <f t="shared" si="45"/>
        <v>1100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11.58</v>
      </c>
      <c r="AG223" s="102">
        <f t="shared" si="23"/>
        <v>84</v>
      </c>
      <c r="AH223" s="102">
        <f t="shared" si="24"/>
        <v>7.7</v>
      </c>
      <c r="AI223" s="102">
        <f t="shared" si="25"/>
        <v>4.3</v>
      </c>
      <c r="AJ223" s="102">
        <f t="shared" si="26"/>
        <v>41.2</v>
      </c>
      <c r="AK223" s="102">
        <f t="shared" si="27"/>
        <v>1.5</v>
      </c>
      <c r="AL223" s="102">
        <f t="shared" si="28"/>
        <v>9.6999999999999993</v>
      </c>
      <c r="AM223" s="102">
        <f t="shared" si="29"/>
        <v>48</v>
      </c>
      <c r="AN223" s="102">
        <f t="shared" si="30"/>
        <v>490</v>
      </c>
      <c r="AO223" s="102">
        <f t="shared" si="31"/>
        <v>27</v>
      </c>
      <c r="AP223" s="102">
        <f t="shared" si="32"/>
        <v>1100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45734</v>
      </c>
      <c r="D226" s="222">
        <f>RS!F154</f>
        <v>4.7</v>
      </c>
      <c r="E226" s="222">
        <f>RS!G154</f>
        <v>14.25</v>
      </c>
      <c r="F226" s="218">
        <f>RS!H154</f>
        <v>111</v>
      </c>
      <c r="G226" s="222">
        <f>RS!I154</f>
        <v>8.5</v>
      </c>
      <c r="H226" s="222">
        <f>RS!J154</f>
        <v>1.9</v>
      </c>
      <c r="I226" s="222">
        <f>RS!K154</f>
        <v>33.799999999999997</v>
      </c>
      <c r="J226" s="102">
        <f>RS!L154</f>
        <v>3</v>
      </c>
      <c r="K226" s="218" t="str">
        <f>RS!M154</f>
        <v>&lt;2</v>
      </c>
      <c r="L226" s="218">
        <f>RS!N154</f>
        <v>28</v>
      </c>
      <c r="M226" s="218">
        <f>RS!O154</f>
        <v>780</v>
      </c>
      <c r="N226" s="218">
        <f>RS!P154</f>
        <v>16</v>
      </c>
      <c r="O226" s="218">
        <f>RS!Q154</f>
        <v>1300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46"/>
        <v>4.7</v>
      </c>
      <c r="AF226" s="102">
        <f t="shared" si="47"/>
        <v>14.25</v>
      </c>
      <c r="AG226" s="102">
        <f t="shared" si="48"/>
        <v>111</v>
      </c>
      <c r="AH226" s="102">
        <f t="shared" si="49"/>
        <v>8.5</v>
      </c>
      <c r="AI226" s="102">
        <f t="shared" si="50"/>
        <v>1.9</v>
      </c>
      <c r="AJ226" s="102">
        <f t="shared" si="51"/>
        <v>33.799999999999997</v>
      </c>
      <c r="AK226" s="102">
        <f t="shared" si="52"/>
        <v>3</v>
      </c>
      <c r="AL226" s="102">
        <f t="shared" si="53"/>
        <v>2</v>
      </c>
      <c r="AM226" s="102">
        <f t="shared" si="54"/>
        <v>28</v>
      </c>
      <c r="AN226" s="102">
        <f t="shared" si="55"/>
        <v>780</v>
      </c>
      <c r="AO226" s="102">
        <f t="shared" si="56"/>
        <v>16</v>
      </c>
      <c r="AP226" s="102">
        <f t="shared" si="57"/>
        <v>1300</v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46"/>
        <v/>
      </c>
      <c r="AF227" s="102" t="str">
        <f t="shared" si="47"/>
        <v/>
      </c>
      <c r="AG227" s="102" t="str">
        <f t="shared" si="48"/>
        <v/>
      </c>
      <c r="AH227" s="102" t="str">
        <f t="shared" si="49"/>
        <v/>
      </c>
      <c r="AI227" s="102" t="str">
        <f t="shared" si="50"/>
        <v/>
      </c>
      <c r="AJ227" s="102" t="str">
        <f t="shared" si="51"/>
        <v/>
      </c>
      <c r="AK227" s="102" t="str">
        <f t="shared" si="52"/>
        <v/>
      </c>
      <c r="AL227" s="102" t="str">
        <f t="shared" si="53"/>
        <v/>
      </c>
      <c r="AM227" s="102" t="str">
        <f t="shared" si="54"/>
        <v/>
      </c>
      <c r="AN227" s="102" t="str">
        <f t="shared" si="55"/>
        <v/>
      </c>
      <c r="AO227" s="102" t="str">
        <f t="shared" si="56"/>
        <v/>
      </c>
      <c r="AP227" s="102" t="str">
        <f t="shared" si="57"/>
        <v/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46"/>
        <v/>
      </c>
      <c r="AF228" s="102" t="str">
        <f t="shared" si="47"/>
        <v/>
      </c>
      <c r="AG228" s="102" t="str">
        <f t="shared" si="48"/>
        <v/>
      </c>
      <c r="AH228" s="102" t="str">
        <f t="shared" si="49"/>
        <v/>
      </c>
      <c r="AI228" s="102" t="str">
        <f t="shared" si="50"/>
        <v/>
      </c>
      <c r="AJ228" s="102" t="str">
        <f t="shared" si="51"/>
        <v/>
      </c>
      <c r="AK228" s="102" t="str">
        <f t="shared" si="52"/>
        <v/>
      </c>
      <c r="AL228" s="102" t="str">
        <f t="shared" si="53"/>
        <v/>
      </c>
      <c r="AM228" s="102" t="str">
        <f t="shared" si="54"/>
        <v/>
      </c>
      <c r="AN228" s="102" t="str">
        <f t="shared" si="55"/>
        <v/>
      </c>
      <c r="AO228" s="102" t="str">
        <f t="shared" si="56"/>
        <v/>
      </c>
      <c r="AP228" s="102" t="str">
        <f t="shared" si="57"/>
        <v/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46"/>
        <v/>
      </c>
      <c r="AF230" s="102" t="str">
        <f t="shared" si="47"/>
        <v/>
      </c>
      <c r="AG230" s="102" t="str">
        <f t="shared" si="48"/>
        <v/>
      </c>
      <c r="AH230" s="102" t="str">
        <f t="shared" si="49"/>
        <v/>
      </c>
      <c r="AI230" s="102" t="str">
        <f t="shared" si="50"/>
        <v/>
      </c>
      <c r="AJ230" s="102" t="str">
        <f t="shared" si="51"/>
        <v/>
      </c>
      <c r="AK230" s="102" t="str">
        <f t="shared" si="52"/>
        <v/>
      </c>
      <c r="AL230" s="102" t="str">
        <f t="shared" si="53"/>
        <v/>
      </c>
      <c r="AM230" s="102" t="str">
        <f t="shared" si="54"/>
        <v/>
      </c>
      <c r="AN230" s="102" t="str">
        <f t="shared" si="55"/>
        <v/>
      </c>
      <c r="AO230" s="102" t="str">
        <f t="shared" si="56"/>
        <v/>
      </c>
      <c r="AP230" s="102" t="str">
        <f t="shared" si="57"/>
        <v/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3.45</v>
      </c>
      <c r="E231" s="611">
        <f t="shared" si="59"/>
        <v>13.545</v>
      </c>
      <c r="F231" s="612">
        <f t="shared" si="59"/>
        <v>102</v>
      </c>
      <c r="G231" s="611">
        <f t="shared" si="59"/>
        <v>8.3000000000000007</v>
      </c>
      <c r="H231" s="611">
        <f t="shared" si="59"/>
        <v>1.9</v>
      </c>
      <c r="I231" s="611">
        <f t="shared" si="59"/>
        <v>34.349999999999994</v>
      </c>
      <c r="J231" s="611">
        <f t="shared" si="59"/>
        <v>2.25</v>
      </c>
      <c r="K231" s="612">
        <f t="shared" si="59"/>
        <v>16.5</v>
      </c>
      <c r="L231" s="612">
        <f t="shared" si="59"/>
        <v>39</v>
      </c>
      <c r="M231" s="612">
        <f t="shared" si="59"/>
        <v>940</v>
      </c>
      <c r="N231" s="612">
        <f t="shared" si="59"/>
        <v>78</v>
      </c>
      <c r="O231" s="612">
        <f t="shared" si="59"/>
        <v>1550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3.45</v>
      </c>
      <c r="AF231" s="102">
        <f t="shared" si="47"/>
        <v>13.545</v>
      </c>
      <c r="AG231" s="102">
        <f t="shared" si="48"/>
        <v>102</v>
      </c>
      <c r="AH231" s="102">
        <f t="shared" si="49"/>
        <v>8.3000000000000007</v>
      </c>
      <c r="AI231" s="102">
        <f t="shared" si="50"/>
        <v>1.9</v>
      </c>
      <c r="AJ231" s="102">
        <f t="shared" si="51"/>
        <v>34.349999999999994</v>
      </c>
      <c r="AK231" s="102">
        <f t="shared" si="52"/>
        <v>2.25</v>
      </c>
      <c r="AL231" s="102">
        <f t="shared" si="53"/>
        <v>16.5</v>
      </c>
      <c r="AM231" s="102">
        <f t="shared" si="54"/>
        <v>39</v>
      </c>
      <c r="AN231" s="102">
        <f t="shared" si="55"/>
        <v>940</v>
      </c>
      <c r="AO231" s="102">
        <f t="shared" si="56"/>
        <v>78</v>
      </c>
      <c r="AP231" s="102">
        <f t="shared" si="57"/>
        <v>1550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4.7</v>
      </c>
      <c r="E232" s="614">
        <f t="shared" si="60"/>
        <v>14.25</v>
      </c>
      <c r="F232" s="615">
        <f t="shared" si="60"/>
        <v>111</v>
      </c>
      <c r="G232" s="614">
        <f t="shared" si="60"/>
        <v>8.5</v>
      </c>
      <c r="H232" s="614">
        <f t="shared" si="60"/>
        <v>1.9</v>
      </c>
      <c r="I232" s="614">
        <f t="shared" si="60"/>
        <v>34.9</v>
      </c>
      <c r="J232" s="614">
        <f t="shared" si="60"/>
        <v>3</v>
      </c>
      <c r="K232" s="615">
        <f t="shared" si="60"/>
        <v>31</v>
      </c>
      <c r="L232" s="615">
        <f t="shared" si="60"/>
        <v>50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4.7</v>
      </c>
      <c r="AF232" s="102">
        <f t="shared" si="47"/>
        <v>14.25</v>
      </c>
      <c r="AG232" s="102">
        <f t="shared" si="48"/>
        <v>111</v>
      </c>
      <c r="AH232" s="102">
        <f t="shared" si="49"/>
        <v>8.5</v>
      </c>
      <c r="AI232" s="102">
        <f t="shared" si="50"/>
        <v>1.9</v>
      </c>
      <c r="AJ232" s="102">
        <f t="shared" si="51"/>
        <v>34.9</v>
      </c>
      <c r="AK232" s="102">
        <f t="shared" si="52"/>
        <v>3</v>
      </c>
      <c r="AL232" s="102">
        <f t="shared" si="53"/>
        <v>31</v>
      </c>
      <c r="AM232" s="102">
        <f t="shared" si="54"/>
        <v>50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12.84</v>
      </c>
      <c r="F233" s="618">
        <f t="shared" si="61"/>
        <v>93</v>
      </c>
      <c r="G233" s="617">
        <f t="shared" si="61"/>
        <v>8.1</v>
      </c>
      <c r="H233" s="617">
        <f t="shared" si="61"/>
        <v>1.9</v>
      </c>
      <c r="I233" s="617">
        <f t="shared" si="61"/>
        <v>33.799999999999997</v>
      </c>
      <c r="J233" s="617">
        <f t="shared" si="61"/>
        <v>1.5</v>
      </c>
      <c r="K233" s="618">
        <f t="shared" si="61"/>
        <v>2</v>
      </c>
      <c r="L233" s="618">
        <f t="shared" si="61"/>
        <v>28</v>
      </c>
      <c r="M233" s="618">
        <f t="shared" si="61"/>
        <v>780</v>
      </c>
      <c r="N233" s="618">
        <f t="shared" si="61"/>
        <v>16</v>
      </c>
      <c r="O233" s="618">
        <f t="shared" si="61"/>
        <v>1300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12.84</v>
      </c>
      <c r="AG233" s="102">
        <f t="shared" si="48"/>
        <v>93</v>
      </c>
      <c r="AH233" s="102">
        <f t="shared" si="49"/>
        <v>8.1</v>
      </c>
      <c r="AI233" s="102">
        <f t="shared" si="50"/>
        <v>1.9</v>
      </c>
      <c r="AJ233" s="102">
        <f t="shared" si="51"/>
        <v>33.799999999999997</v>
      </c>
      <c r="AK233" s="102">
        <f t="shared" si="52"/>
        <v>1.5</v>
      </c>
      <c r="AL233" s="102">
        <f t="shared" si="53"/>
        <v>2</v>
      </c>
      <c r="AM233" s="102">
        <f t="shared" si="54"/>
        <v>28</v>
      </c>
      <c r="AN233" s="102">
        <f t="shared" si="55"/>
        <v>780</v>
      </c>
      <c r="AO233" s="102">
        <f t="shared" si="56"/>
        <v>16</v>
      </c>
      <c r="AP233" s="102">
        <f t="shared" si="57"/>
        <v>1300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45728</v>
      </c>
      <c r="D236" s="222">
        <f>RS!F160</f>
        <v>4.3</v>
      </c>
      <c r="E236" s="222">
        <f>RS!G160</f>
        <v>14.6</v>
      </c>
      <c r="F236" s="218">
        <f>RS!H160</f>
        <v>112</v>
      </c>
      <c r="G236" s="222">
        <f>RS!I160</f>
        <v>8.4</v>
      </c>
      <c r="H236" s="222">
        <f>RS!J160</f>
        <v>2.7</v>
      </c>
      <c r="I236" s="222">
        <f>RS!K160</f>
        <v>42.2</v>
      </c>
      <c r="J236" s="102" t="str">
        <f>RS!L160</f>
        <v/>
      </c>
      <c r="K236" s="218">
        <f>RS!M160</f>
        <v>4.8</v>
      </c>
      <c r="L236" s="218">
        <f>RS!N160</f>
        <v>48</v>
      </c>
      <c r="M236" s="218">
        <f>RS!O160</f>
        <v>3100</v>
      </c>
      <c r="N236" s="218" t="str">
        <f>RS!P160</f>
        <v>&lt;10</v>
      </c>
      <c r="O236" s="218">
        <f>RS!Q160</f>
        <v>3700</v>
      </c>
      <c r="P236" s="222" t="str">
        <f>RS!R160</f>
        <v/>
      </c>
      <c r="Q236" s="222">
        <f>RS!S160</f>
        <v>1.6</v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46"/>
        <v>4.3</v>
      </c>
      <c r="AF236" s="102">
        <f t="shared" si="47"/>
        <v>14.6</v>
      </c>
      <c r="AG236" s="102">
        <f t="shared" si="48"/>
        <v>112</v>
      </c>
      <c r="AH236" s="102">
        <f t="shared" si="49"/>
        <v>8.4</v>
      </c>
      <c r="AI236" s="102">
        <f t="shared" si="50"/>
        <v>2.7</v>
      </c>
      <c r="AJ236" s="102">
        <f t="shared" si="51"/>
        <v>42.2</v>
      </c>
      <c r="AK236" s="102" t="str">
        <f t="shared" si="52"/>
        <v/>
      </c>
      <c r="AL236" s="102">
        <f t="shared" si="53"/>
        <v>4.8</v>
      </c>
      <c r="AM236" s="102">
        <f t="shared" si="54"/>
        <v>48</v>
      </c>
      <c r="AN236" s="102">
        <f t="shared" si="55"/>
        <v>3100</v>
      </c>
      <c r="AO236" s="102">
        <f t="shared" si="56"/>
        <v>10</v>
      </c>
      <c r="AP236" s="102">
        <f t="shared" si="57"/>
        <v>3700</v>
      </c>
      <c r="AQ236" s="102">
        <f t="shared" si="58"/>
        <v>1.6</v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45761</v>
      </c>
      <c r="D237" s="222">
        <f>RS!F161</f>
        <v>9.4</v>
      </c>
      <c r="E237" s="222">
        <f>RS!G161</f>
        <v>11.78</v>
      </c>
      <c r="F237" s="218">
        <f>RS!H161</f>
        <v>103</v>
      </c>
      <c r="G237" s="222">
        <f>RS!I161</f>
        <v>8.6999999999999993</v>
      </c>
      <c r="H237" s="222">
        <f>RS!J161</f>
        <v>1.6</v>
      </c>
      <c r="I237" s="222">
        <f>RS!K161</f>
        <v>41.2</v>
      </c>
      <c r="J237" s="102" t="str">
        <f>RS!L161</f>
        <v/>
      </c>
      <c r="K237" s="218" t="str">
        <f>RS!M161</f>
        <v>&lt;2</v>
      </c>
      <c r="L237" s="218">
        <f>RS!N161</f>
        <v>23</v>
      </c>
      <c r="M237" s="218">
        <f>RS!O161</f>
        <v>2400</v>
      </c>
      <c r="N237" s="218">
        <f>RS!P161</f>
        <v>52</v>
      </c>
      <c r="O237" s="218">
        <f>RS!Q161</f>
        <v>2900</v>
      </c>
      <c r="P237" s="222">
        <f>RS!R161</f>
        <v>2.2999999999999998</v>
      </c>
      <c r="Q237" s="222">
        <f>RS!S161</f>
        <v>3.4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46"/>
        <v>9.4</v>
      </c>
      <c r="AF237" s="102">
        <f t="shared" si="47"/>
        <v>11.78</v>
      </c>
      <c r="AG237" s="102">
        <f t="shared" si="48"/>
        <v>103</v>
      </c>
      <c r="AH237" s="102">
        <f t="shared" si="49"/>
        <v>8.6999999999999993</v>
      </c>
      <c r="AI237" s="102">
        <f t="shared" si="50"/>
        <v>1.6</v>
      </c>
      <c r="AJ237" s="102">
        <f t="shared" si="51"/>
        <v>41.2</v>
      </c>
      <c r="AK237" s="102" t="str">
        <f t="shared" si="52"/>
        <v/>
      </c>
      <c r="AL237" s="102">
        <f t="shared" si="53"/>
        <v>2</v>
      </c>
      <c r="AM237" s="102">
        <f t="shared" si="54"/>
        <v>23</v>
      </c>
      <c r="AN237" s="102">
        <f t="shared" si="55"/>
        <v>2400</v>
      </c>
      <c r="AO237" s="102">
        <f t="shared" si="56"/>
        <v>52</v>
      </c>
      <c r="AP237" s="102">
        <f t="shared" si="57"/>
        <v>2900</v>
      </c>
      <c r="AQ237" s="102">
        <f t="shared" si="58"/>
        <v>3.4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 t="str">
        <f>RS!E162</f>
        <v/>
      </c>
      <c r="D238" s="222" t="str">
        <f>RS!F162</f>
        <v/>
      </c>
      <c r="E238" s="222" t="str">
        <f>RS!G162</f>
        <v/>
      </c>
      <c r="F238" s="218" t="str">
        <f>RS!H162</f>
        <v/>
      </c>
      <c r="G238" s="222" t="str">
        <f>RS!I162</f>
        <v/>
      </c>
      <c r="H238" s="222" t="str">
        <f>RS!J162</f>
        <v/>
      </c>
      <c r="I238" s="222" t="str">
        <f>RS!K162</f>
        <v/>
      </c>
      <c r="J238" s="102" t="str">
        <f>RS!L162</f>
        <v/>
      </c>
      <c r="K238" s="218" t="str">
        <f>RS!M162</f>
        <v/>
      </c>
      <c r="L238" s="218" t="str">
        <f>RS!N162</f>
        <v/>
      </c>
      <c r="M238" s="218" t="str">
        <f>RS!O162</f>
        <v/>
      </c>
      <c r="N238" s="218" t="str">
        <f>RS!P162</f>
        <v/>
      </c>
      <c r="O238" s="218" t="str">
        <f>RS!Q162</f>
        <v/>
      </c>
      <c r="P238" s="222" t="str">
        <f>RS!R162</f>
        <v/>
      </c>
      <c r="Q238" s="222" t="str">
        <f>RS!S162</f>
        <v/>
      </c>
      <c r="R238" s="609" t="str">
        <f>RS!T162</f>
        <v>istäckt,  inte möjligt att provta</v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 t="str">
        <f t="shared" si="46"/>
        <v/>
      </c>
      <c r="AF238" s="102" t="str">
        <f t="shared" si="47"/>
        <v/>
      </c>
      <c r="AG238" s="102" t="str">
        <f t="shared" si="48"/>
        <v/>
      </c>
      <c r="AH238" s="102" t="str">
        <f t="shared" si="49"/>
        <v/>
      </c>
      <c r="AI238" s="102" t="str">
        <f t="shared" si="50"/>
        <v/>
      </c>
      <c r="AJ238" s="102" t="str">
        <f t="shared" si="51"/>
        <v/>
      </c>
      <c r="AK238" s="102" t="str">
        <f t="shared" si="52"/>
        <v/>
      </c>
      <c r="AL238" s="102" t="str">
        <f t="shared" si="53"/>
        <v/>
      </c>
      <c r="AM238" s="102" t="str">
        <f t="shared" si="54"/>
        <v/>
      </c>
      <c r="AN238" s="102" t="str">
        <f t="shared" si="55"/>
        <v/>
      </c>
      <c r="AO238" s="102" t="str">
        <f t="shared" si="56"/>
        <v/>
      </c>
      <c r="AP238" s="102" t="str">
        <f t="shared" si="57"/>
        <v/>
      </c>
      <c r="AQ238" s="102" t="str">
        <f t="shared" si="58"/>
        <v/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46"/>
        <v/>
      </c>
      <c r="AF239" s="102" t="str">
        <f t="shared" si="47"/>
        <v/>
      </c>
      <c r="AG239" s="102" t="str">
        <f t="shared" si="48"/>
        <v/>
      </c>
      <c r="AH239" s="102" t="str">
        <f t="shared" si="49"/>
        <v/>
      </c>
      <c r="AI239" s="102" t="str">
        <f t="shared" si="50"/>
        <v/>
      </c>
      <c r="AJ239" s="102" t="str">
        <f t="shared" si="51"/>
        <v/>
      </c>
      <c r="AK239" s="102" t="str">
        <f t="shared" si="52"/>
        <v/>
      </c>
      <c r="AL239" s="102" t="str">
        <f t="shared" si="53"/>
        <v/>
      </c>
      <c r="AM239" s="102" t="str">
        <f t="shared" si="54"/>
        <v/>
      </c>
      <c r="AN239" s="102" t="str">
        <f t="shared" si="55"/>
        <v/>
      </c>
      <c r="AO239" s="102" t="str">
        <f t="shared" si="56"/>
        <v/>
      </c>
      <c r="AP239" s="102" t="str">
        <f t="shared" si="57"/>
        <v/>
      </c>
      <c r="AQ239" s="102" t="str">
        <f t="shared" si="58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46"/>
        <v/>
      </c>
      <c r="AF240" s="102" t="str">
        <f t="shared" si="47"/>
        <v/>
      </c>
      <c r="AG240" s="102" t="str">
        <f t="shared" si="48"/>
        <v/>
      </c>
      <c r="AH240" s="102" t="str">
        <f t="shared" si="49"/>
        <v/>
      </c>
      <c r="AI240" s="102" t="str">
        <f t="shared" si="50"/>
        <v/>
      </c>
      <c r="AJ240" s="102" t="str">
        <f t="shared" si="51"/>
        <v/>
      </c>
      <c r="AK240" s="102" t="str">
        <f t="shared" si="52"/>
        <v/>
      </c>
      <c r="AL240" s="102" t="str">
        <f t="shared" si="53"/>
        <v/>
      </c>
      <c r="AM240" s="102" t="str">
        <f t="shared" si="54"/>
        <v/>
      </c>
      <c r="AN240" s="102" t="str">
        <f t="shared" si="55"/>
        <v/>
      </c>
      <c r="AO240" s="102" t="str">
        <f t="shared" si="56"/>
        <v/>
      </c>
      <c r="AP240" s="102" t="str">
        <f t="shared" si="57"/>
        <v/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46"/>
        <v/>
      </c>
      <c r="AF246" s="102" t="str">
        <f t="shared" si="47"/>
        <v/>
      </c>
      <c r="AG246" s="102" t="str">
        <f t="shared" si="48"/>
        <v/>
      </c>
      <c r="AH246" s="102" t="str">
        <f t="shared" si="49"/>
        <v/>
      </c>
      <c r="AI246" s="102" t="str">
        <f t="shared" si="50"/>
        <v/>
      </c>
      <c r="AJ246" s="102" t="str">
        <f t="shared" si="51"/>
        <v/>
      </c>
      <c r="AK246" s="102" t="str">
        <f t="shared" si="52"/>
        <v/>
      </c>
      <c r="AL246" s="102" t="str">
        <f t="shared" si="53"/>
        <v/>
      </c>
      <c r="AM246" s="102" t="str">
        <f t="shared" si="54"/>
        <v/>
      </c>
      <c r="AN246" s="102" t="str">
        <f t="shared" si="55"/>
        <v/>
      </c>
      <c r="AO246" s="102" t="str">
        <f t="shared" si="56"/>
        <v/>
      </c>
      <c r="AP246" s="102" t="str">
        <f t="shared" si="57"/>
        <v/>
      </c>
      <c r="AQ246" s="102" t="str">
        <f t="shared" si="58"/>
        <v/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5.0666666666666664</v>
      </c>
      <c r="E247" s="611">
        <f t="shared" si="62"/>
        <v>13.373333333333333</v>
      </c>
      <c r="F247" s="612">
        <f t="shared" si="62"/>
        <v>104.33333333333333</v>
      </c>
      <c r="G247" s="611">
        <f t="shared" si="62"/>
        <v>8.4333333333333336</v>
      </c>
      <c r="H247" s="611">
        <f t="shared" si="62"/>
        <v>3.5666666666666669</v>
      </c>
      <c r="I247" s="611">
        <f t="shared" si="62"/>
        <v>41.466666666666669</v>
      </c>
      <c r="J247" s="611"/>
      <c r="K247" s="612">
        <f>AVERAGE(AL235:AL246)</f>
        <v>16.933333333333334</v>
      </c>
      <c r="L247" s="612">
        <f>AVERAGE(AM235:AM246)</f>
        <v>51</v>
      </c>
      <c r="M247" s="612">
        <f>AVERAGE(AN235:AN246)</f>
        <v>3066.6666666666665</v>
      </c>
      <c r="N247" s="612">
        <f>AVERAGE(AO235:AO246)</f>
        <v>26.666666666666668</v>
      </c>
      <c r="O247" s="612">
        <f>AVERAGE(AP235:AP246)</f>
        <v>3533.3333333333335</v>
      </c>
      <c r="P247" s="611"/>
      <c r="Q247" s="715">
        <f>AVERAGE(AQ235:AQ246)</f>
        <v>2.1666666666666665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5.0666666666666664</v>
      </c>
      <c r="AF247" s="102">
        <f t="shared" si="47"/>
        <v>13.373333333333333</v>
      </c>
      <c r="AG247" s="102">
        <f t="shared" si="48"/>
        <v>104.33333333333333</v>
      </c>
      <c r="AH247" s="102">
        <f t="shared" si="49"/>
        <v>8.4333333333333336</v>
      </c>
      <c r="AI247" s="102">
        <f t="shared" si="50"/>
        <v>3.5666666666666669</v>
      </c>
      <c r="AJ247" s="102">
        <f t="shared" si="51"/>
        <v>41.466666666666669</v>
      </c>
      <c r="AK247" s="102">
        <f t="shared" si="52"/>
        <v>0</v>
      </c>
      <c r="AL247" s="102">
        <f t="shared" si="53"/>
        <v>16.933333333333334</v>
      </c>
      <c r="AM247" s="102">
        <f t="shared" si="54"/>
        <v>51</v>
      </c>
      <c r="AN247" s="102">
        <f t="shared" si="55"/>
        <v>3066.6666666666665</v>
      </c>
      <c r="AO247" s="102">
        <f t="shared" si="56"/>
        <v>26.666666666666668</v>
      </c>
      <c r="AP247" s="102">
        <f t="shared" si="57"/>
        <v>3533.3333333333335</v>
      </c>
      <c r="AQ247" s="102">
        <f t="shared" si="58"/>
        <v>2.1666666666666665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9.4</v>
      </c>
      <c r="E248" s="614">
        <f t="shared" si="63"/>
        <v>14.6</v>
      </c>
      <c r="F248" s="615">
        <f t="shared" si="63"/>
        <v>112</v>
      </c>
      <c r="G248" s="614">
        <f t="shared" si="63"/>
        <v>8.6999999999999993</v>
      </c>
      <c r="H248" s="614">
        <f t="shared" si="63"/>
        <v>6.4</v>
      </c>
      <c r="I248" s="614">
        <f t="shared" si="63"/>
        <v>42.2</v>
      </c>
      <c r="J248" s="614"/>
      <c r="K248" s="615">
        <f>MAX(AL235:AL246)</f>
        <v>44</v>
      </c>
      <c r="L248" s="615">
        <f>MAX(AM235:AM246)</f>
        <v>82</v>
      </c>
      <c r="M248" s="615">
        <f>MAX(AN235:AN246)</f>
        <v>3700</v>
      </c>
      <c r="N248" s="615">
        <f>MAX(AO235:AO246)</f>
        <v>52</v>
      </c>
      <c r="O248" s="615">
        <f>MAX(AP235:AP246)</f>
        <v>4000</v>
      </c>
      <c r="P248" s="614"/>
      <c r="Q248" s="716">
        <f>MAX(AQ235:AQ246)</f>
        <v>3.4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9.4</v>
      </c>
      <c r="AF248" s="102">
        <f t="shared" si="47"/>
        <v>14.6</v>
      </c>
      <c r="AG248" s="102">
        <f t="shared" si="48"/>
        <v>112</v>
      </c>
      <c r="AH248" s="102">
        <f t="shared" si="49"/>
        <v>8.6999999999999993</v>
      </c>
      <c r="AI248" s="102">
        <f t="shared" si="50"/>
        <v>6.4</v>
      </c>
      <c r="AJ248" s="102">
        <f t="shared" si="51"/>
        <v>42.2</v>
      </c>
      <c r="AK248" s="102">
        <f t="shared" si="52"/>
        <v>0</v>
      </c>
      <c r="AL248" s="102">
        <f t="shared" si="53"/>
        <v>44</v>
      </c>
      <c r="AM248" s="102">
        <f t="shared" si="54"/>
        <v>82</v>
      </c>
      <c r="AN248" s="102">
        <f t="shared" si="55"/>
        <v>3700</v>
      </c>
      <c r="AO248" s="102">
        <f t="shared" si="56"/>
        <v>52</v>
      </c>
      <c r="AP248" s="102">
        <f t="shared" si="57"/>
        <v>4000</v>
      </c>
      <c r="AQ248" s="102">
        <f t="shared" si="58"/>
        <v>3.4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11.78</v>
      </c>
      <c r="F249" s="618">
        <f t="shared" si="64"/>
        <v>98</v>
      </c>
      <c r="G249" s="617">
        <f t="shared" si="64"/>
        <v>8.1999999999999993</v>
      </c>
      <c r="H249" s="617">
        <f t="shared" si="64"/>
        <v>1.6</v>
      </c>
      <c r="I249" s="617">
        <f t="shared" si="64"/>
        <v>41</v>
      </c>
      <c r="J249" s="617"/>
      <c r="K249" s="618">
        <f>MIN(AL235:AL246)</f>
        <v>2</v>
      </c>
      <c r="L249" s="618">
        <f>MIN(AM235:AM246)</f>
        <v>23</v>
      </c>
      <c r="M249" s="618">
        <f>MIN(AN235:AN246)</f>
        <v>2400</v>
      </c>
      <c r="N249" s="618">
        <f>MIN(AO235:AO246)</f>
        <v>10</v>
      </c>
      <c r="O249" s="618">
        <f>MIN(AP235:AP246)</f>
        <v>2900</v>
      </c>
      <c r="P249" s="617"/>
      <c r="Q249" s="717">
        <f>MIN(AQ235:AQ246)</f>
        <v>1.5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11.78</v>
      </c>
      <c r="AG249" s="102">
        <f t="shared" si="48"/>
        <v>98</v>
      </c>
      <c r="AH249" s="102">
        <f t="shared" si="49"/>
        <v>8.1999999999999993</v>
      </c>
      <c r="AI249" s="102">
        <f t="shared" si="50"/>
        <v>1.6</v>
      </c>
      <c r="AJ249" s="102">
        <f t="shared" si="51"/>
        <v>41</v>
      </c>
      <c r="AK249" s="102">
        <f t="shared" si="52"/>
        <v>0</v>
      </c>
      <c r="AL249" s="102">
        <f t="shared" si="53"/>
        <v>2</v>
      </c>
      <c r="AM249" s="102">
        <f t="shared" si="54"/>
        <v>23</v>
      </c>
      <c r="AN249" s="102">
        <f t="shared" si="55"/>
        <v>2400</v>
      </c>
      <c r="AO249" s="102">
        <f t="shared" si="56"/>
        <v>10</v>
      </c>
      <c r="AP249" s="102">
        <f t="shared" si="57"/>
        <v>2900</v>
      </c>
      <c r="AQ249" s="102">
        <f t="shared" si="58"/>
        <v>1.5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45728</v>
      </c>
      <c r="D252" s="222">
        <f>RS!F172</f>
        <v>4.7</v>
      </c>
      <c r="E252" s="222">
        <f>RS!G172</f>
        <v>14.55</v>
      </c>
      <c r="F252" s="218">
        <f>RS!H172</f>
        <v>113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9.6999999999999993</v>
      </c>
      <c r="L252" s="218">
        <f>RS!N172</f>
        <v>51</v>
      </c>
      <c r="M252" s="218">
        <f>RS!O172</f>
        <v>3100</v>
      </c>
      <c r="N252" s="218" t="str">
        <f>RS!P172</f>
        <v>&lt;10</v>
      </c>
      <c r="O252" s="218">
        <f>RS!Q172</f>
        <v>3800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65"/>
        <v>4.7</v>
      </c>
      <c r="AF252" s="102">
        <f t="shared" si="66"/>
        <v>14.55</v>
      </c>
      <c r="AG252" s="102">
        <f t="shared" si="67"/>
        <v>113</v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>
        <f t="shared" si="72"/>
        <v>9.6999999999999993</v>
      </c>
      <c r="AM252" s="102">
        <f t="shared" si="73"/>
        <v>51</v>
      </c>
      <c r="AN252" s="102">
        <f t="shared" si="74"/>
        <v>3100</v>
      </c>
      <c r="AO252" s="102">
        <f t="shared" si="75"/>
        <v>10</v>
      </c>
      <c r="AP252" s="102">
        <f t="shared" si="76"/>
        <v>3800</v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45761</v>
      </c>
      <c r="D253" s="222">
        <f>RS!F173</f>
        <v>9.5</v>
      </c>
      <c r="E253" s="222">
        <f>RS!G173</f>
        <v>11.41</v>
      </c>
      <c r="F253" s="218">
        <f>RS!H173</f>
        <v>100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>&lt;2</v>
      </c>
      <c r="L253" s="218">
        <f>RS!N173</f>
        <v>26</v>
      </c>
      <c r="M253" s="218">
        <f>RS!O173</f>
        <v>2300</v>
      </c>
      <c r="N253" s="218">
        <f>RS!P173</f>
        <v>72</v>
      </c>
      <c r="O253" s="218">
        <f>RS!Q173</f>
        <v>3000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65"/>
        <v>9.5</v>
      </c>
      <c r="AF253" s="102">
        <f t="shared" si="66"/>
        <v>11.41</v>
      </c>
      <c r="AG253" s="102">
        <f t="shared" si="67"/>
        <v>100</v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>
        <f t="shared" si="72"/>
        <v>2</v>
      </c>
      <c r="AM253" s="102">
        <f t="shared" si="73"/>
        <v>26</v>
      </c>
      <c r="AN253" s="102">
        <f t="shared" si="74"/>
        <v>2300</v>
      </c>
      <c r="AO253" s="102">
        <f t="shared" si="75"/>
        <v>72</v>
      </c>
      <c r="AP253" s="102">
        <f t="shared" si="76"/>
        <v>3000</v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 t="str">
        <f>RS!E174</f>
        <v/>
      </c>
      <c r="D254" s="222" t="str">
        <f>RS!F174</f>
        <v/>
      </c>
      <c r="E254" s="222" t="str">
        <f>RS!G174</f>
        <v/>
      </c>
      <c r="F254" s="218" t="str">
        <f>RS!H174</f>
        <v/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 t="str">
        <f>RS!M174</f>
        <v/>
      </c>
      <c r="L254" s="218" t="str">
        <f>RS!N174</f>
        <v/>
      </c>
      <c r="M254" s="218" t="str">
        <f>RS!O174</f>
        <v/>
      </c>
      <c r="N254" s="218" t="str">
        <f>RS!P174</f>
        <v/>
      </c>
      <c r="O254" s="218" t="str">
        <f>RS!Q174</f>
        <v/>
      </c>
      <c r="P254" s="222" t="str">
        <f>RS!R174</f>
        <v/>
      </c>
      <c r="Q254" s="222" t="str">
        <f>RS!S174</f>
        <v/>
      </c>
      <c r="R254" s="609" t="str">
        <f>RS!T174</f>
        <v>istäckt,  inte möjligt att provta</v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 t="str">
        <f t="shared" si="65"/>
        <v/>
      </c>
      <c r="AF254" s="102" t="str">
        <f t="shared" si="66"/>
        <v/>
      </c>
      <c r="AG254" s="102" t="str">
        <f t="shared" si="67"/>
        <v/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 t="str">
        <f t="shared" si="72"/>
        <v/>
      </c>
      <c r="AM254" s="102" t="str">
        <f t="shared" si="73"/>
        <v/>
      </c>
      <c r="AN254" s="102" t="str">
        <f t="shared" si="74"/>
        <v/>
      </c>
      <c r="AO254" s="102" t="str">
        <f t="shared" si="75"/>
        <v/>
      </c>
      <c r="AP254" s="102" t="str">
        <f t="shared" si="76"/>
        <v/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65"/>
        <v/>
      </c>
      <c r="AF255" s="102" t="str">
        <f t="shared" si="66"/>
        <v/>
      </c>
      <c r="AG255" s="102" t="str">
        <f t="shared" si="67"/>
        <v/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 t="str">
        <f t="shared" si="72"/>
        <v/>
      </c>
      <c r="AM255" s="102" t="str">
        <f t="shared" si="73"/>
        <v/>
      </c>
      <c r="AN255" s="102" t="str">
        <f t="shared" si="74"/>
        <v/>
      </c>
      <c r="AO255" s="102" t="str">
        <f t="shared" si="75"/>
        <v/>
      </c>
      <c r="AP255" s="102" t="str">
        <f t="shared" si="76"/>
        <v/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65"/>
        <v/>
      </c>
      <c r="AF256" s="102" t="str">
        <f t="shared" si="66"/>
        <v/>
      </c>
      <c r="AG256" s="102" t="str">
        <f t="shared" si="67"/>
        <v/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 t="str">
        <f t="shared" si="72"/>
        <v/>
      </c>
      <c r="AM256" s="102" t="str">
        <f t="shared" si="73"/>
        <v/>
      </c>
      <c r="AN256" s="102" t="str">
        <f t="shared" si="74"/>
        <v/>
      </c>
      <c r="AO256" s="102" t="str">
        <f t="shared" si="75"/>
        <v/>
      </c>
      <c r="AP256" s="102" t="str">
        <f t="shared" si="76"/>
        <v/>
      </c>
      <c r="AQ256" s="102" t="str">
        <f t="shared" si="77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65"/>
        <v/>
      </c>
      <c r="AF262" s="102" t="str">
        <f t="shared" si="66"/>
        <v/>
      </c>
      <c r="AG262" s="102" t="str">
        <f t="shared" si="67"/>
        <v/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 t="str">
        <f t="shared" si="72"/>
        <v/>
      </c>
      <c r="AM262" s="102" t="str">
        <f t="shared" si="73"/>
        <v/>
      </c>
      <c r="AN262" s="102" t="str">
        <f t="shared" si="74"/>
        <v/>
      </c>
      <c r="AO262" s="102" t="str">
        <f t="shared" si="75"/>
        <v/>
      </c>
      <c r="AP262" s="102" t="str">
        <f t="shared" si="76"/>
        <v/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5.3999999999999995</v>
      </c>
      <c r="E263" s="611">
        <f t="shared" si="78"/>
        <v>13.066666666666668</v>
      </c>
      <c r="F263" s="612">
        <f t="shared" si="78"/>
        <v>103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15.233333333333334</v>
      </c>
      <c r="L263" s="612">
        <f>AVERAGE(AM251:AM262)</f>
        <v>53.666666666666664</v>
      </c>
      <c r="M263" s="612">
        <f>AVERAGE(AN251:AN262)</f>
        <v>2833.3333333333335</v>
      </c>
      <c r="N263" s="612">
        <f>AVERAGE(AO251:AO262)</f>
        <v>33</v>
      </c>
      <c r="O263" s="612">
        <f>AVERAGE(AP251:AP262)</f>
        <v>3433.3333333333335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5.3999999999999995</v>
      </c>
      <c r="AF263" s="102">
        <f t="shared" si="66"/>
        <v>13.066666666666668</v>
      </c>
      <c r="AG263" s="102">
        <f t="shared" si="67"/>
        <v>103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15.233333333333334</v>
      </c>
      <c r="AM263" s="102">
        <f t="shared" si="73"/>
        <v>53.666666666666664</v>
      </c>
      <c r="AN263" s="102">
        <f t="shared" si="74"/>
        <v>2833.3333333333335</v>
      </c>
      <c r="AO263" s="102">
        <f t="shared" si="75"/>
        <v>33</v>
      </c>
      <c r="AP263" s="102">
        <f t="shared" si="76"/>
        <v>3433.3333333333335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9.5</v>
      </c>
      <c r="E264" s="614">
        <f t="shared" si="79"/>
        <v>14.55</v>
      </c>
      <c r="F264" s="615">
        <f t="shared" si="79"/>
        <v>113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34</v>
      </c>
      <c r="L264" s="615">
        <f>MAX(AM251:AM262)</f>
        <v>84</v>
      </c>
      <c r="M264" s="615">
        <f>MAX(AN251:AN262)</f>
        <v>3100</v>
      </c>
      <c r="N264" s="615">
        <f>MAX(AO251:AO262)</f>
        <v>72</v>
      </c>
      <c r="O264" s="615">
        <f>MAX(AP251:AP262)</f>
        <v>3800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9.5</v>
      </c>
      <c r="AF264" s="102">
        <f t="shared" si="66"/>
        <v>14.55</v>
      </c>
      <c r="AG264" s="102">
        <f t="shared" si="67"/>
        <v>113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34</v>
      </c>
      <c r="AM264" s="102">
        <f t="shared" si="73"/>
        <v>84</v>
      </c>
      <c r="AN264" s="102">
        <f t="shared" si="74"/>
        <v>3100</v>
      </c>
      <c r="AO264" s="102">
        <f t="shared" si="75"/>
        <v>72</v>
      </c>
      <c r="AP264" s="102">
        <f t="shared" si="76"/>
        <v>3800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11.41</v>
      </c>
      <c r="F265" s="618">
        <f t="shared" si="80"/>
        <v>96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2</v>
      </c>
      <c r="L265" s="618">
        <f>MIN(AM251:AM262)</f>
        <v>26</v>
      </c>
      <c r="M265" s="618">
        <f>MIN(AN251:AN262)</f>
        <v>2300</v>
      </c>
      <c r="N265" s="618">
        <f>MIN(AO251:AO262)</f>
        <v>10</v>
      </c>
      <c r="O265" s="618">
        <f>MIN(AP251:AP262)</f>
        <v>3000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11.41</v>
      </c>
      <c r="AG265" s="102">
        <f t="shared" si="67"/>
        <v>96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2</v>
      </c>
      <c r="AM265" s="102">
        <f t="shared" si="73"/>
        <v>26</v>
      </c>
      <c r="AN265" s="102">
        <f t="shared" si="74"/>
        <v>2300</v>
      </c>
      <c r="AO265" s="102">
        <f t="shared" si="75"/>
        <v>10</v>
      </c>
      <c r="AP265" s="102">
        <f t="shared" si="76"/>
        <v>3000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v8HcfP8gHmqg4VLwLIcKbc35ONazonL9ECO/BWuBgenqt67WaLqhWB1ulR1t3d/Kv6llmZ3RnQl6KAjNwUfkrA==" saltValue="tIhar26++uJpNL+ynxiGxQ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Y1048576">
    <cfRule type="cellIs" priority="274" stopIfTrue="1" operator="between">
      <formula>0.000000001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31750</xdr:colOff>
                    <xdr:row>2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336550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N13" sqref="N13"/>
    </sheetView>
  </sheetViews>
  <sheetFormatPr defaultColWidth="6.90625" defaultRowHeight="11.5"/>
  <cols>
    <col min="1" max="1" width="7" style="1" hidden="1" customWidth="1"/>
    <col min="2" max="2" width="41.36328125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8.90625" style="6" customWidth="1"/>
    <col min="16" max="16" width="24" style="104" customWidth="1"/>
    <col min="17" max="16384" width="6.9062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432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429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436</v>
      </c>
      <c r="F6" s="704" t="s">
        <v>429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>
        <v>45734</v>
      </c>
      <c r="D7" s="212">
        <v>0.62</v>
      </c>
      <c r="E7" s="701">
        <v>2.5000000000000001E-2</v>
      </c>
      <c r="F7" s="704" t="s">
        <v>429</v>
      </c>
      <c r="G7" s="195">
        <v>85</v>
      </c>
      <c r="H7" s="192">
        <v>0.88</v>
      </c>
      <c r="I7" s="212">
        <v>9.0999999999999998E-2</v>
      </c>
      <c r="J7" s="194" t="s">
        <v>149</v>
      </c>
      <c r="K7" s="192">
        <v>6.8</v>
      </c>
      <c r="L7" s="212">
        <v>0.98</v>
      </c>
      <c r="M7" s="192" t="s">
        <v>65</v>
      </c>
      <c r="N7" s="192">
        <v>7.7</v>
      </c>
      <c r="O7" s="195">
        <v>13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>
        <v>45761</v>
      </c>
      <c r="D8" s="212">
        <v>0.76</v>
      </c>
      <c r="E8" s="701">
        <v>2.5999999999999999E-2</v>
      </c>
      <c r="F8" s="704" t="s">
        <v>429</v>
      </c>
      <c r="G8" s="195">
        <v>87</v>
      </c>
      <c r="H8" s="192">
        <v>0.99</v>
      </c>
      <c r="I8" s="212">
        <v>8.6999999999999994E-2</v>
      </c>
      <c r="J8" s="194" t="s">
        <v>149</v>
      </c>
      <c r="K8" s="192">
        <v>7.1</v>
      </c>
      <c r="L8" s="212">
        <v>1.1000000000000001</v>
      </c>
      <c r="M8" s="192">
        <v>1.2</v>
      </c>
      <c r="N8" s="192">
        <v>7.9</v>
      </c>
      <c r="O8" s="195">
        <v>14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/>
      <c r="D9" s="212"/>
      <c r="E9" s="701"/>
      <c r="F9" s="704"/>
      <c r="G9" s="195"/>
      <c r="H9" s="192"/>
      <c r="I9" s="212"/>
      <c r="J9" s="194"/>
      <c r="K9" s="192"/>
      <c r="L9" s="212"/>
      <c r="M9" s="192"/>
      <c r="N9" s="192"/>
      <c r="O9" s="195"/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/>
      <c r="D10" s="212"/>
      <c r="E10" s="701"/>
      <c r="F10" s="704"/>
      <c r="G10" s="195"/>
      <c r="H10" s="192"/>
      <c r="I10" s="212"/>
      <c r="J10" s="194"/>
      <c r="K10" s="192"/>
      <c r="L10" s="212"/>
      <c r="M10" s="192"/>
      <c r="N10" s="192"/>
      <c r="O10" s="195"/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/>
      <c r="D11" s="212"/>
      <c r="E11" s="701"/>
      <c r="F11" s="704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/>
      <c r="D12" s="212"/>
      <c r="E12" s="701"/>
      <c r="F12" s="704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/>
      <c r="D13" s="212"/>
      <c r="E13" s="701"/>
      <c r="F13" s="704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/>
      <c r="D14" s="212"/>
      <c r="E14" s="701"/>
      <c r="F14" s="704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>
        <v>45728</v>
      </c>
      <c r="D19" s="212">
        <v>0.5</v>
      </c>
      <c r="E19" s="701">
        <v>3.2000000000000001E-2</v>
      </c>
      <c r="F19" s="704">
        <v>0.02</v>
      </c>
      <c r="G19" s="195">
        <v>88</v>
      </c>
      <c r="H19" s="192">
        <v>1.3</v>
      </c>
      <c r="I19" s="212">
        <v>0.1</v>
      </c>
      <c r="J19" s="194" t="s">
        <v>149</v>
      </c>
      <c r="K19" s="192">
        <v>7.5</v>
      </c>
      <c r="L19" s="212">
        <v>1.6</v>
      </c>
      <c r="M19" s="192" t="s">
        <v>65</v>
      </c>
      <c r="N19" s="192">
        <v>5.8</v>
      </c>
      <c r="O19" s="195">
        <v>14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/>
      <c r="D20" s="212"/>
      <c r="E20" s="701"/>
      <c r="F20" s="704"/>
      <c r="G20" s="195"/>
      <c r="H20" s="192"/>
      <c r="I20" s="212"/>
      <c r="J20" s="194"/>
      <c r="K20" s="192"/>
      <c r="L20" s="212"/>
      <c r="M20" s="192"/>
      <c r="N20" s="192"/>
      <c r="O20" s="195"/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/>
      <c r="D21" s="212"/>
      <c r="E21" s="701"/>
      <c r="F21" s="704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/>
      <c r="D22" s="212"/>
      <c r="E22" s="701"/>
      <c r="F22" s="704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>
        <v>45734</v>
      </c>
      <c r="D26" s="212">
        <v>0.36</v>
      </c>
      <c r="E26" s="701">
        <v>0.02</v>
      </c>
      <c r="F26" s="704">
        <v>1.0999999999999999E-2</v>
      </c>
      <c r="G26" s="195">
        <v>81</v>
      </c>
      <c r="H26" s="192">
        <v>1.2</v>
      </c>
      <c r="I26" s="212">
        <v>7.2999999999999995E-2</v>
      </c>
      <c r="J26" s="194" t="s">
        <v>149</v>
      </c>
      <c r="K26" s="192">
        <v>7.1</v>
      </c>
      <c r="L26" s="212">
        <v>0.85</v>
      </c>
      <c r="M26" s="192">
        <v>1.7</v>
      </c>
      <c r="N26" s="192">
        <v>6.3</v>
      </c>
      <c r="O26" s="195">
        <v>13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/>
      <c r="D27" s="212"/>
      <c r="E27" s="701"/>
      <c r="F27" s="704"/>
      <c r="G27" s="195"/>
      <c r="H27" s="192"/>
      <c r="I27" s="212"/>
      <c r="J27" s="194"/>
      <c r="K27" s="192"/>
      <c r="L27" s="212"/>
      <c r="M27" s="192"/>
      <c r="N27" s="192"/>
      <c r="O27" s="195"/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/>
      <c r="D28" s="212"/>
      <c r="E28" s="701"/>
      <c r="F28" s="704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/>
      <c r="D29" s="212"/>
      <c r="E29" s="701"/>
      <c r="F29" s="704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>
        <v>45734</v>
      </c>
      <c r="D33" s="212">
        <v>0.43</v>
      </c>
      <c r="E33" s="701">
        <v>7.0000000000000007E-2</v>
      </c>
      <c r="F33" s="704">
        <v>3.2000000000000001E-2</v>
      </c>
      <c r="G33" s="195">
        <v>76</v>
      </c>
      <c r="H33" s="192">
        <v>1.5</v>
      </c>
      <c r="I33" s="212">
        <v>0.1</v>
      </c>
      <c r="J33" s="194" t="s">
        <v>149</v>
      </c>
      <c r="K33" s="192">
        <v>4.0999999999999996</v>
      </c>
      <c r="L33" s="212">
        <v>0.66</v>
      </c>
      <c r="M33" s="192">
        <v>1.4</v>
      </c>
      <c r="N33" s="192">
        <v>7.9</v>
      </c>
      <c r="O33" s="195">
        <v>12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/>
      <c r="D34" s="212"/>
      <c r="E34" s="701"/>
      <c r="F34" s="704"/>
      <c r="G34" s="195"/>
      <c r="H34" s="192"/>
      <c r="I34" s="212"/>
      <c r="J34" s="194"/>
      <c r="K34" s="192"/>
      <c r="L34" s="212"/>
      <c r="M34" s="192"/>
      <c r="N34" s="192"/>
      <c r="O34" s="195"/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/>
      <c r="D35" s="212"/>
      <c r="E35" s="701"/>
      <c r="F35" s="704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/>
      <c r="D36" s="212"/>
      <c r="E36" s="701"/>
      <c r="F36" s="704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mk6gXa34ycs517SJK3tb3vK9tFSC6UvErmWOGDZLkZ8CvAkTQSSpp2cKIvSCTE5u6fcxDVsKLd44l2z7rzKLTw==" saltValue="ShsKUi+qlyy+ofiZErFQug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16" activePane="bottomLeft" state="frozen"/>
      <selection pane="bottomLeft" activeCell="D42" sqref="D42"/>
    </sheetView>
  </sheetViews>
  <sheetFormatPr defaultColWidth="9.08984375" defaultRowHeight="12.5"/>
  <cols>
    <col min="1" max="1" width="2.453125" style="166" customWidth="1"/>
    <col min="2" max="2" width="5.36328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08984375" style="166"/>
    <col min="10" max="10" width="2.453125" style="166" customWidth="1"/>
    <col min="11" max="11" width="3.90625" style="166" customWidth="1"/>
    <col min="12" max="12" width="5.36328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08984375" style="166"/>
    <col min="20" max="20" width="2.453125" style="166" customWidth="1"/>
    <col min="21" max="21" width="3.36328125" style="166" customWidth="1"/>
    <col min="22" max="22" width="5.36328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08984375" style="166"/>
    <col min="30" max="30" width="2.453125" style="166" customWidth="1"/>
    <col min="31" max="16384" width="9.08984375" style="166"/>
  </cols>
  <sheetData>
    <row r="1" spans="2:30" s="671" customFormat="1" ht="30.75" customHeight="1">
      <c r="B1" s="672"/>
      <c r="L1" s="672"/>
      <c r="V1" s="672"/>
    </row>
    <row r="2" spans="2:30" s="671" customFormat="1" ht="23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>
        <f>Resultat!$C58</f>
        <v>45728</v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9.9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4.3</v>
      </c>
      <c r="X10" s="689">
        <f>IF(Resultat!$E58="",0,Resultat!$E58)</f>
        <v>14.6</v>
      </c>
      <c r="AD10" s="687"/>
    </row>
    <row r="11" spans="2:30" ht="9.9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9.9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9.9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9.9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9.9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9.9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9.9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9.9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9.9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9.9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9.9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9.9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9.9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9.9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9.9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>
        <v>4.7</v>
      </c>
      <c r="X25" s="669">
        <v>14.55</v>
      </c>
      <c r="AD25" s="687"/>
    </row>
    <row r="26" spans="2:30" ht="9.9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>
        <f>Resultat!$C70</f>
        <v>45761</v>
      </c>
      <c r="L28" s="676" t="s">
        <v>318</v>
      </c>
      <c r="M28" s="677"/>
      <c r="N28" s="678" t="s">
        <v>347</v>
      </c>
      <c r="P28" s="679" t="str">
        <f>Resultat!$C92</f>
        <v/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9.9" customHeight="1">
      <c r="B31" s="688">
        <v>0.5</v>
      </c>
      <c r="C31" s="689">
        <f>IF(Resultat!$D70="",0,Resultat!$D70)</f>
        <v>9.4</v>
      </c>
      <c r="D31" s="689">
        <f>IF(Resultat!$E70="",0,Resultat!$E70)</f>
        <v>11.78</v>
      </c>
      <c r="J31" s="687"/>
      <c r="L31" s="688">
        <v>0.5</v>
      </c>
      <c r="M31" s="689">
        <f>IF(Resultat!$D92="",0,Resultat!$D92)</f>
        <v>0</v>
      </c>
      <c r="N31" s="689">
        <f>IF(Resultat!$E92="",0,Resultat!$E92)</f>
        <v>0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9.9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9.9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9.9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9.9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9.9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9.9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9.9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9.9" customHeight="1">
      <c r="B39" s="690">
        <v>8</v>
      </c>
      <c r="C39" s="669"/>
      <c r="D39" s="669"/>
      <c r="J39" s="687"/>
      <c r="L39" s="690">
        <v>8</v>
      </c>
      <c r="M39" s="669"/>
      <c r="N39" s="669"/>
      <c r="T39" s="687"/>
      <c r="V39" s="690">
        <v>8</v>
      </c>
      <c r="W39" s="669"/>
      <c r="X39" s="669"/>
      <c r="AD39" s="687"/>
    </row>
    <row r="40" spans="2:30" ht="9.9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9.9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9.9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9.9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9.9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9.9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9.9" customHeight="1">
      <c r="B46" s="690">
        <v>15</v>
      </c>
      <c r="C46" s="669">
        <v>9.5</v>
      </c>
      <c r="D46" s="669">
        <v>11.41</v>
      </c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9.9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 t="str">
        <f>Resultat!$C138</f>
        <v/>
      </c>
      <c r="V49" s="676" t="s">
        <v>322</v>
      </c>
      <c r="W49" s="677"/>
      <c r="X49" s="678" t="s">
        <v>347</v>
      </c>
      <c r="Z49" s="679" t="str">
        <f>Resultat!$C160</f>
        <v/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9.9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0</v>
      </c>
      <c r="N52" s="689">
        <f>IF(Resultat!$E138="",0,Resultat!$E138)</f>
        <v>0</v>
      </c>
      <c r="T52" s="687"/>
      <c r="V52" s="688">
        <v>0.5</v>
      </c>
      <c r="W52" s="689">
        <f>IF(Resultat!$D160="",0,Resultat!$D160)</f>
        <v>0</v>
      </c>
      <c r="X52" s="689">
        <f>IF(Resultat!$E160="",0,Resultat!$E160)</f>
        <v>0</v>
      </c>
      <c r="AD52" s="687"/>
    </row>
    <row r="53" spans="2:30" ht="9.9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9.9" customHeight="1">
      <c r="B54" s="690">
        <v>2</v>
      </c>
      <c r="C54" s="669"/>
      <c r="D54" s="669"/>
      <c r="J54" s="687"/>
      <c r="L54" s="690">
        <v>2</v>
      </c>
      <c r="M54" s="669"/>
      <c r="N54" s="669"/>
      <c r="T54" s="687"/>
      <c r="V54" s="690">
        <v>2</v>
      </c>
      <c r="W54" s="669"/>
      <c r="X54" s="669"/>
      <c r="AD54" s="687"/>
    </row>
    <row r="55" spans="2:30" ht="9.9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9.9" customHeight="1">
      <c r="B56" s="690">
        <v>4</v>
      </c>
      <c r="C56" s="669"/>
      <c r="D56" s="669"/>
      <c r="J56" s="687"/>
      <c r="L56" s="690">
        <v>4</v>
      </c>
      <c r="M56" s="669"/>
      <c r="N56" s="669"/>
      <c r="T56" s="687"/>
      <c r="V56" s="690">
        <v>4</v>
      </c>
      <c r="W56" s="669"/>
      <c r="X56" s="669"/>
      <c r="AD56" s="687"/>
    </row>
    <row r="57" spans="2:30" ht="9.9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9.9" customHeight="1">
      <c r="B58" s="690">
        <v>6</v>
      </c>
      <c r="C58" s="669"/>
      <c r="D58" s="669"/>
      <c r="J58" s="687"/>
      <c r="L58" s="690">
        <v>6</v>
      </c>
      <c r="M58" s="669"/>
      <c r="N58" s="669"/>
      <c r="T58" s="687"/>
      <c r="V58" s="690">
        <v>6</v>
      </c>
      <c r="W58" s="669"/>
      <c r="X58" s="669"/>
      <c r="AD58" s="687"/>
    </row>
    <row r="59" spans="2:30" ht="9.9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9.9" customHeight="1">
      <c r="B60" s="690">
        <v>8</v>
      </c>
      <c r="C60" s="669"/>
      <c r="D60" s="669"/>
      <c r="J60" s="687"/>
      <c r="L60" s="690">
        <v>8</v>
      </c>
      <c r="M60" s="669"/>
      <c r="N60" s="669"/>
      <c r="T60" s="687"/>
      <c r="V60" s="690">
        <v>8</v>
      </c>
      <c r="W60" s="669"/>
      <c r="X60" s="669"/>
      <c r="AD60" s="687"/>
    </row>
    <row r="61" spans="2:30" ht="9.9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9.9" customHeight="1">
      <c r="B62" s="690">
        <v>10</v>
      </c>
      <c r="C62" s="669"/>
      <c r="D62" s="669"/>
      <c r="J62" s="687"/>
      <c r="L62" s="690">
        <v>10</v>
      </c>
      <c r="M62" s="669"/>
      <c r="N62" s="669"/>
      <c r="T62" s="687"/>
      <c r="V62" s="690">
        <v>10</v>
      </c>
      <c r="W62" s="669"/>
      <c r="X62" s="669"/>
      <c r="AD62" s="687"/>
    </row>
    <row r="63" spans="2:30" ht="9.9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9.9" customHeight="1">
      <c r="B64" s="690">
        <v>12</v>
      </c>
      <c r="C64" s="669"/>
      <c r="D64" s="669"/>
      <c r="J64" s="687"/>
      <c r="L64" s="690">
        <v>12</v>
      </c>
      <c r="M64" s="669"/>
      <c r="N64" s="669"/>
      <c r="T64" s="687"/>
      <c r="V64" s="690">
        <v>12</v>
      </c>
      <c r="W64" s="669"/>
      <c r="X64" s="669"/>
      <c r="AD64" s="687"/>
    </row>
    <row r="65" spans="2:30" ht="9.9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/>
      <c r="X65" s="669"/>
      <c r="AD65" s="687"/>
    </row>
    <row r="66" spans="2:30" ht="9.9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9.9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9.9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 t="str">
        <f>Resultat!$C172</f>
        <v/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9.9" customHeight="1">
      <c r="B73" s="688">
        <v>0.5</v>
      </c>
      <c r="C73" s="689">
        <f>IF(Resultat!$D172="",0,Resultat!$D172)</f>
        <v>0</v>
      </c>
      <c r="D73" s="689">
        <f>IF(Resultat!$E172="",0,Resultat!$E172)</f>
        <v>0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9.9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9.9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9.9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9.9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9.9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9.9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9.9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9.9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9.9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9.9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9.9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9.9" customHeight="1">
      <c r="B85" s="690">
        <v>12</v>
      </c>
      <c r="C85" s="669"/>
      <c r="D85" s="669"/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9.9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9.9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9.9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9.9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/BDWIZvnClL98fuhgZVbywvm3c5qkp0GHaPIyJVJEmua5taEXqBolY6WsBGjFKhBo41szA6wayH+JVthnebaxw==" saltValue="nlYCu3qmQjNQZTpqjjHLKw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90625" defaultRowHeight="12.5"/>
  <cols>
    <col min="1" max="1" width="12.6328125" style="166" customWidth="1"/>
    <col min="2" max="2" width="28.36328125" style="166" customWidth="1"/>
    <col min="3" max="3" width="8.90625" style="166" customWidth="1"/>
    <col min="4" max="5" width="18.6328125" style="166" customWidth="1"/>
    <col min="6" max="6" width="20.6328125" style="166" customWidth="1"/>
    <col min="7" max="7" width="9.90625" style="624" customWidth="1"/>
    <col min="8" max="8" width="11.453125" style="664" customWidth="1"/>
    <col min="9" max="9" width="11.54296875" style="166" customWidth="1"/>
    <col min="10" max="10" width="12.08984375" style="166" customWidth="1"/>
    <col min="11" max="11" width="12" style="166" customWidth="1"/>
    <col min="12" max="12" width="9.90625" style="166" customWidth="1"/>
    <col min="13" max="13" width="11.36328125" style="166" customWidth="1"/>
    <col min="14" max="14" width="13.453125" style="166" customWidth="1"/>
    <col min="15" max="21" width="9.08984375" style="166" customWidth="1"/>
    <col min="22" max="16384" width="8.90625" style="166"/>
  </cols>
  <sheetData>
    <row r="1" spans="1:16" s="398" customFormat="1" ht="23">
      <c r="A1" s="403"/>
      <c r="B1" s="403"/>
      <c r="F1" s="400"/>
      <c r="G1" s="655"/>
      <c r="H1" s="659"/>
    </row>
    <row r="2" spans="1:16" s="398" customFormat="1" ht="23">
      <c r="A2" s="438" t="s">
        <v>404</v>
      </c>
      <c r="F2" s="400"/>
      <c r="G2" s="655"/>
      <c r="H2" s="659"/>
    </row>
    <row r="3" spans="1:16" s="398" customFormat="1" ht="23">
      <c r="A3" s="438" t="s">
        <v>221</v>
      </c>
      <c r="F3" s="400"/>
      <c r="G3" s="655"/>
      <c r="H3" s="659"/>
    </row>
    <row r="4" spans="1:16" s="398" customFormat="1" ht="23">
      <c r="A4" s="403"/>
      <c r="B4" s="403"/>
      <c r="F4" s="400"/>
      <c r="G4" s="655"/>
      <c r="H4" s="659"/>
    </row>
    <row r="5" spans="1:16" s="168" customFormat="1" ht="11.4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4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4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4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11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>
        <v>45734</v>
      </c>
      <c r="I14" s="707">
        <v>5.7</v>
      </c>
      <c r="J14" s="711">
        <v>1</v>
      </c>
      <c r="K14" s="711">
        <v>1.29</v>
      </c>
      <c r="L14" s="708">
        <v>0.67700000000000005</v>
      </c>
      <c r="M14" s="740">
        <v>6.3600000000000004E-2</v>
      </c>
      <c r="N14" s="711">
        <v>1.77</v>
      </c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>
        <v>45761</v>
      </c>
      <c r="I15" s="707">
        <v>3.9</v>
      </c>
      <c r="J15" s="711">
        <v>0.5</v>
      </c>
      <c r="K15" s="711">
        <v>0.86299999999999999</v>
      </c>
      <c r="L15" s="708">
        <v>0.35199999999999998</v>
      </c>
      <c r="M15" s="708">
        <v>2.86E-2</v>
      </c>
      <c r="N15" s="710">
        <v>1.23</v>
      </c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/>
      <c r="I16" s="711"/>
      <c r="J16" s="711"/>
      <c r="K16" s="711"/>
      <c r="L16" s="708"/>
      <c r="M16" s="708"/>
      <c r="N16" s="711"/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/>
      <c r="I17" s="711"/>
      <c r="J17" s="711"/>
      <c r="K17" s="708"/>
      <c r="L17" s="708"/>
      <c r="M17" s="708"/>
      <c r="N17" s="710"/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/>
      <c r="I18" s="711"/>
      <c r="J18" s="711"/>
      <c r="K18" s="708"/>
      <c r="L18" s="708"/>
      <c r="M18" s="710"/>
      <c r="N18" s="710"/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/>
      <c r="I19" s="711"/>
      <c r="J19" s="711"/>
      <c r="K19" s="708"/>
      <c r="L19" s="708"/>
      <c r="M19" s="736"/>
      <c r="N19" s="710"/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/>
      <c r="I20" s="711"/>
      <c r="J20" s="711"/>
      <c r="K20" s="708"/>
      <c r="L20" s="708"/>
      <c r="M20" s="736"/>
      <c r="N20" s="708"/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/>
      <c r="I21" s="711"/>
      <c r="J21" s="711"/>
      <c r="K21" s="711"/>
      <c r="L21" s="711"/>
      <c r="M21" s="708"/>
      <c r="N21" s="708"/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4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430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 ht="13">
      <c r="A32" s="633"/>
      <c r="B32" s="646" t="s">
        <v>311</v>
      </c>
      <c r="C32" s="633"/>
      <c r="D32" s="633"/>
      <c r="G32" s="658"/>
      <c r="H32" s="663"/>
    </row>
    <row r="33" spans="1:8" s="651" customFormat="1" ht="15">
      <c r="A33" s="633"/>
      <c r="B33" s="647"/>
      <c r="C33" s="648" t="s">
        <v>306</v>
      </c>
      <c r="D33" s="648"/>
      <c r="G33" s="658"/>
      <c r="H33" s="663"/>
    </row>
    <row r="34" spans="1:8" s="651" customFormat="1" ht="13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 ht="13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 ht="13">
      <c r="B36" s="647" t="s">
        <v>309</v>
      </c>
      <c r="C36" s="652">
        <v>10.3</v>
      </c>
      <c r="D36" s="652"/>
      <c r="G36" s="658"/>
      <c r="H36" s="663"/>
    </row>
    <row r="37" spans="1:8" s="651" customFormat="1" ht="13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 ht="13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>
        <v>6.04</v>
      </c>
    </row>
    <row r="175" spans="1:2">
      <c r="A175" s="216">
        <v>45733</v>
      </c>
      <c r="B175" s="233">
        <v>5.86</v>
      </c>
    </row>
    <row r="176" spans="1:2">
      <c r="A176" s="216">
        <v>45734</v>
      </c>
      <c r="B176" s="233">
        <v>5.69</v>
      </c>
    </row>
    <row r="177" spans="1:2">
      <c r="A177" s="216">
        <v>45735</v>
      </c>
      <c r="B177" s="233">
        <v>6.22</v>
      </c>
    </row>
    <row r="178" spans="1:2">
      <c r="A178" s="216">
        <v>45736</v>
      </c>
      <c r="B178" s="233">
        <v>6.39</v>
      </c>
    </row>
    <row r="179" spans="1:2">
      <c r="A179" s="216">
        <v>45737</v>
      </c>
      <c r="B179" s="233">
        <v>6.37</v>
      </c>
    </row>
    <row r="180" spans="1:2">
      <c r="A180" s="216">
        <v>45738</v>
      </c>
      <c r="B180" s="233">
        <v>6.24</v>
      </c>
    </row>
    <row r="181" spans="1:2">
      <c r="A181" s="216">
        <v>45739</v>
      </c>
      <c r="B181" s="233">
        <v>6.07</v>
      </c>
    </row>
    <row r="182" spans="1:2">
      <c r="A182" s="216">
        <v>45740</v>
      </c>
      <c r="B182" s="233">
        <v>5.86</v>
      </c>
    </row>
    <row r="183" spans="1:2">
      <c r="A183" s="216">
        <v>45741</v>
      </c>
      <c r="B183" s="233">
        <v>5.87</v>
      </c>
    </row>
    <row r="184" spans="1:2">
      <c r="A184" s="216">
        <v>45742</v>
      </c>
      <c r="B184" s="233">
        <v>5.83</v>
      </c>
    </row>
    <row r="185" spans="1:2">
      <c r="A185" s="216">
        <v>45743</v>
      </c>
      <c r="B185" s="233">
        <v>5.26</v>
      </c>
    </row>
    <row r="186" spans="1:2">
      <c r="A186" s="216">
        <v>45744</v>
      </c>
      <c r="B186" s="233">
        <v>4.91</v>
      </c>
    </row>
    <row r="187" spans="1:2">
      <c r="A187" s="216">
        <v>45745</v>
      </c>
      <c r="B187" s="233">
        <v>4.95</v>
      </c>
    </row>
    <row r="188" spans="1:2">
      <c r="A188" s="216">
        <v>45746</v>
      </c>
      <c r="B188" s="233">
        <v>5.2</v>
      </c>
    </row>
    <row r="189" spans="1:2">
      <c r="A189" s="216">
        <v>45747</v>
      </c>
      <c r="B189" s="233">
        <v>5.3</v>
      </c>
    </row>
    <row r="190" spans="1:2">
      <c r="A190" s="216">
        <v>45748</v>
      </c>
      <c r="B190" s="233">
        <v>5.0999999999999996</v>
      </c>
    </row>
    <row r="191" spans="1:2">
      <c r="A191" s="216">
        <v>45749</v>
      </c>
      <c r="B191" s="233">
        <v>5.01</v>
      </c>
    </row>
    <row r="192" spans="1:2">
      <c r="A192" s="216">
        <v>45750</v>
      </c>
      <c r="B192" s="233">
        <v>4.78</v>
      </c>
    </row>
    <row r="193" spans="1:2">
      <c r="A193" s="216">
        <v>45751</v>
      </c>
      <c r="B193" s="233">
        <v>4.8099999999999996</v>
      </c>
    </row>
    <row r="194" spans="1:2">
      <c r="A194" s="216">
        <v>45752</v>
      </c>
      <c r="B194" s="233">
        <v>4.57</v>
      </c>
    </row>
    <row r="195" spans="1:2">
      <c r="A195" s="216">
        <v>45753</v>
      </c>
      <c r="B195" s="233">
        <v>4.4000000000000004</v>
      </c>
    </row>
    <row r="196" spans="1:2">
      <c r="A196" s="216">
        <v>45754</v>
      </c>
      <c r="B196" s="233">
        <v>4.28</v>
      </c>
    </row>
    <row r="197" spans="1:2">
      <c r="A197" s="216">
        <v>45755</v>
      </c>
      <c r="B197" s="233">
        <v>4.22</v>
      </c>
    </row>
    <row r="198" spans="1:2">
      <c r="A198" s="216">
        <v>45756</v>
      </c>
      <c r="B198" s="233">
        <v>4.0999999999999996</v>
      </c>
    </row>
    <row r="199" spans="1:2">
      <c r="A199" s="216">
        <v>45757</v>
      </c>
      <c r="B199" s="233">
        <v>3.92</v>
      </c>
    </row>
    <row r="200" spans="1:2">
      <c r="A200" s="216">
        <v>45758</v>
      </c>
      <c r="B200" s="233">
        <v>4</v>
      </c>
    </row>
    <row r="201" spans="1:2">
      <c r="A201" s="216">
        <v>45759</v>
      </c>
      <c r="B201" s="233">
        <v>3.92</v>
      </c>
    </row>
    <row r="202" spans="1:2">
      <c r="A202" s="216">
        <v>45760</v>
      </c>
      <c r="B202" s="233">
        <v>4.07</v>
      </c>
    </row>
    <row r="203" spans="1:2">
      <c r="A203" s="216">
        <v>45761</v>
      </c>
      <c r="B203" s="233">
        <v>3.92</v>
      </c>
    </row>
    <row r="204" spans="1:2">
      <c r="A204" s="216">
        <v>45762</v>
      </c>
      <c r="B204" s="233">
        <v>3.85</v>
      </c>
    </row>
    <row r="205" spans="1:2">
      <c r="A205" s="216">
        <v>45763</v>
      </c>
      <c r="B205" s="233">
        <v>3.86</v>
      </c>
    </row>
    <row r="206" spans="1:2">
      <c r="A206" s="216">
        <v>45764</v>
      </c>
      <c r="B206" s="233">
        <v>3.64</v>
      </c>
    </row>
    <row r="207" spans="1:2">
      <c r="A207" s="216">
        <v>45765</v>
      </c>
      <c r="B207" s="233">
        <v>3.68</v>
      </c>
    </row>
    <row r="208" spans="1:2">
      <c r="A208" s="216">
        <v>45766</v>
      </c>
      <c r="B208" s="233">
        <v>3.59</v>
      </c>
    </row>
    <row r="209" spans="1:2">
      <c r="A209" s="216">
        <v>45767</v>
      </c>
      <c r="B209" s="233">
        <v>3.54</v>
      </c>
    </row>
    <row r="210" spans="1:2">
      <c r="A210" s="216">
        <v>45768</v>
      </c>
      <c r="B210" s="233">
        <v>3.42</v>
      </c>
    </row>
    <row r="211" spans="1:2">
      <c r="A211" s="216">
        <v>45769</v>
      </c>
      <c r="B211" s="233">
        <v>3.3</v>
      </c>
    </row>
    <row r="212" spans="1:2">
      <c r="A212" s="216">
        <v>45770</v>
      </c>
      <c r="B212" s="233">
        <v>3.22</v>
      </c>
    </row>
    <row r="213" spans="1:2">
      <c r="A213" s="216">
        <v>45771</v>
      </c>
      <c r="B213" s="233">
        <v>3.25</v>
      </c>
    </row>
    <row r="214" spans="1:2">
      <c r="A214" s="216">
        <v>45772</v>
      </c>
      <c r="B214" s="233">
        <v>3.09</v>
      </c>
    </row>
    <row r="215" spans="1:2">
      <c r="A215" s="216">
        <v>45773</v>
      </c>
      <c r="B215" s="233">
        <v>3.07</v>
      </c>
    </row>
    <row r="216" spans="1:2">
      <c r="A216" s="216">
        <v>45774</v>
      </c>
      <c r="B216" s="233">
        <v>3.06</v>
      </c>
    </row>
    <row r="217" spans="1:2">
      <c r="A217" s="216">
        <v>45775</v>
      </c>
      <c r="B217" s="233">
        <v>2.83</v>
      </c>
    </row>
    <row r="218" spans="1:2">
      <c r="A218" s="216">
        <v>45776</v>
      </c>
      <c r="B218" s="233">
        <v>2.68</v>
      </c>
    </row>
    <row r="219" spans="1:2">
      <c r="A219" s="216">
        <v>45777</v>
      </c>
      <c r="B219" s="233">
        <v>2.63</v>
      </c>
    </row>
    <row r="220" spans="1:2">
      <c r="A220" s="216">
        <v>45778</v>
      </c>
      <c r="B220" s="233">
        <v>2.5499999999999998</v>
      </c>
    </row>
    <row r="221" spans="1:2">
      <c r="A221" s="216">
        <v>45779</v>
      </c>
      <c r="B221" s="233">
        <v>2.44</v>
      </c>
    </row>
    <row r="222" spans="1:2">
      <c r="A222" s="216">
        <v>45780</v>
      </c>
      <c r="B222" s="233">
        <v>2.69</v>
      </c>
    </row>
    <row r="223" spans="1:2">
      <c r="A223" s="216">
        <v>45781</v>
      </c>
      <c r="B223" s="233">
        <v>3.9</v>
      </c>
    </row>
    <row r="224" spans="1:2">
      <c r="A224" s="216">
        <v>45782</v>
      </c>
      <c r="B224" s="233">
        <v>3.94</v>
      </c>
    </row>
    <row r="225" spans="1:2">
      <c r="A225" s="216">
        <v>45783</v>
      </c>
      <c r="B225" s="233">
        <v>3.63</v>
      </c>
    </row>
    <row r="226" spans="1:2">
      <c r="A226" s="216">
        <v>45784</v>
      </c>
      <c r="B226" s="233">
        <v>3.31</v>
      </c>
    </row>
    <row r="227" spans="1:2">
      <c r="A227" s="216">
        <v>45785</v>
      </c>
      <c r="B227" s="233">
        <v>3.09</v>
      </c>
    </row>
    <row r="228" spans="1:2">
      <c r="A228" s="216">
        <v>45786</v>
      </c>
      <c r="B228" s="233">
        <v>2.82</v>
      </c>
    </row>
    <row r="229" spans="1:2">
      <c r="A229" s="216">
        <v>45787</v>
      </c>
      <c r="B229" s="233">
        <v>2.6</v>
      </c>
    </row>
    <row r="230" spans="1:2">
      <c r="A230" s="216">
        <v>45788</v>
      </c>
      <c r="B230" s="233">
        <v>2.4700000000000002</v>
      </c>
    </row>
    <row r="231" spans="1:2">
      <c r="A231" s="216">
        <v>45789</v>
      </c>
      <c r="B231" s="233">
        <v>2.39</v>
      </c>
    </row>
    <row r="232" spans="1:2">
      <c r="A232" s="216">
        <v>45790</v>
      </c>
      <c r="B232" s="233">
        <v>2.37</v>
      </c>
    </row>
    <row r="233" spans="1:2">
      <c r="A233" s="216">
        <v>45791</v>
      </c>
      <c r="B233" s="233">
        <v>2.33</v>
      </c>
    </row>
    <row r="234" spans="1:2">
      <c r="A234" s="216">
        <v>45792</v>
      </c>
      <c r="B234" s="233">
        <v>2.25</v>
      </c>
    </row>
    <row r="235" spans="1:2">
      <c r="A235" s="216">
        <v>45793</v>
      </c>
      <c r="B235" s="233">
        <v>2.12</v>
      </c>
    </row>
    <row r="236" spans="1:2">
      <c r="A236" s="216">
        <v>45794</v>
      </c>
      <c r="B236" s="233">
        <v>2.0299999999999998</v>
      </c>
    </row>
    <row r="237" spans="1:2">
      <c r="A237" s="216">
        <v>45795</v>
      </c>
      <c r="B237" s="233">
        <v>1.93</v>
      </c>
    </row>
    <row r="238" spans="1:2">
      <c r="A238" s="216">
        <v>45796</v>
      </c>
      <c r="B238" s="233">
        <v>1.9</v>
      </c>
    </row>
    <row r="239" spans="1:2">
      <c r="A239" s="216">
        <v>45797</v>
      </c>
      <c r="B239" s="233">
        <v>1.89</v>
      </c>
    </row>
    <row r="240" spans="1:2">
      <c r="A240" s="216">
        <v>45798</v>
      </c>
      <c r="B240" s="233">
        <v>1.8</v>
      </c>
    </row>
    <row r="241" spans="1:2">
      <c r="A241" s="216">
        <v>45799</v>
      </c>
      <c r="B241" s="233">
        <v>1.79</v>
      </c>
    </row>
    <row r="242" spans="1:2">
      <c r="A242" s="216">
        <v>45800</v>
      </c>
      <c r="B242" s="233">
        <v>1.94</v>
      </c>
    </row>
    <row r="243" spans="1:2">
      <c r="A243" s="216">
        <v>45801</v>
      </c>
      <c r="B243" s="233">
        <v>1.76</v>
      </c>
    </row>
    <row r="244" spans="1:2">
      <c r="A244" s="216">
        <v>45802</v>
      </c>
      <c r="B244" s="233">
        <v>1.99</v>
      </c>
    </row>
    <row r="245" spans="1:2">
      <c r="A245" s="216">
        <v>45803</v>
      </c>
      <c r="B245" s="233">
        <v>2.21</v>
      </c>
    </row>
    <row r="246" spans="1:2">
      <c r="A246" s="216">
        <v>45804</v>
      </c>
      <c r="B246" s="233">
        <v>2.19</v>
      </c>
    </row>
    <row r="247" spans="1:2">
      <c r="A247" s="216">
        <v>45805</v>
      </c>
      <c r="B247" s="233">
        <v>2.19</v>
      </c>
    </row>
    <row r="248" spans="1:2">
      <c r="A248" s="216">
        <v>45806</v>
      </c>
      <c r="B248" s="233">
        <v>2.15</v>
      </c>
    </row>
    <row r="249" spans="1:2">
      <c r="A249" s="216">
        <v>45807</v>
      </c>
      <c r="B249" s="233">
        <v>2.11</v>
      </c>
    </row>
    <row r="250" spans="1:2">
      <c r="A250" s="216">
        <v>45808</v>
      </c>
      <c r="B250" s="233">
        <v>2.06</v>
      </c>
    </row>
    <row r="251" spans="1:2">
      <c r="A251" s="216">
        <v>45809</v>
      </c>
      <c r="B251" s="233"/>
    </row>
    <row r="252" spans="1:2">
      <c r="A252" s="216">
        <v>45810</v>
      </c>
      <c r="B252" s="233"/>
    </row>
    <row r="253" spans="1:2">
      <c r="A253" s="216">
        <v>45811</v>
      </c>
      <c r="B253" s="233"/>
    </row>
    <row r="254" spans="1:2">
      <c r="A254" s="216">
        <v>45812</v>
      </c>
      <c r="B254" s="233"/>
    </row>
    <row r="255" spans="1:2">
      <c r="A255" s="216">
        <v>45813</v>
      </c>
      <c r="B255" s="233"/>
    </row>
    <row r="256" spans="1:2">
      <c r="A256" s="216">
        <v>45814</v>
      </c>
      <c r="B256" s="233"/>
    </row>
    <row r="257" spans="1:2">
      <c r="A257" s="216">
        <v>45815</v>
      </c>
      <c r="B257" s="233"/>
    </row>
    <row r="258" spans="1:2">
      <c r="A258" s="216">
        <v>45816</v>
      </c>
      <c r="B258" s="233"/>
    </row>
    <row r="259" spans="1:2">
      <c r="A259" s="216">
        <v>45817</v>
      </c>
      <c r="B259" s="233"/>
    </row>
    <row r="260" spans="1:2">
      <c r="A260" s="216">
        <v>45818</v>
      </c>
      <c r="B260" s="233"/>
    </row>
    <row r="261" spans="1:2">
      <c r="A261" s="216">
        <v>45819</v>
      </c>
      <c r="B261" s="233"/>
    </row>
    <row r="262" spans="1:2">
      <c r="A262" s="216">
        <v>45820</v>
      </c>
      <c r="B262" s="233"/>
    </row>
    <row r="263" spans="1:2">
      <c r="A263" s="216">
        <v>45821</v>
      </c>
      <c r="B263" s="233"/>
    </row>
    <row r="264" spans="1:2">
      <c r="A264" s="216">
        <v>45822</v>
      </c>
      <c r="B264" s="233"/>
    </row>
    <row r="265" spans="1:2">
      <c r="A265" s="216">
        <v>45823</v>
      </c>
      <c r="B265" s="233"/>
    </row>
    <row r="266" spans="1:2">
      <c r="A266" s="216">
        <v>45824</v>
      </c>
      <c r="B266" s="233"/>
    </row>
    <row r="267" spans="1:2">
      <c r="A267" s="216">
        <v>45825</v>
      </c>
      <c r="B267" s="233"/>
    </row>
    <row r="268" spans="1:2">
      <c r="A268" s="216">
        <v>45826</v>
      </c>
      <c r="B268" s="233"/>
    </row>
    <row r="269" spans="1:2">
      <c r="A269" s="216">
        <v>45827</v>
      </c>
      <c r="B269" s="233"/>
    </row>
    <row r="270" spans="1:2">
      <c r="A270" s="216">
        <v>45828</v>
      </c>
      <c r="B270" s="233"/>
    </row>
    <row r="271" spans="1:2">
      <c r="A271" s="216">
        <v>45829</v>
      </c>
      <c r="B271" s="233"/>
    </row>
    <row r="272" spans="1:2">
      <c r="A272" s="216">
        <v>45830</v>
      </c>
      <c r="B272" s="233"/>
    </row>
    <row r="273" spans="1:2">
      <c r="A273" s="216">
        <v>45831</v>
      </c>
      <c r="B273" s="233"/>
    </row>
    <row r="274" spans="1:2">
      <c r="A274" s="216">
        <v>45832</v>
      </c>
      <c r="B274" s="233"/>
    </row>
    <row r="275" spans="1:2">
      <c r="A275" s="216">
        <v>45833</v>
      </c>
      <c r="B275" s="233"/>
    </row>
    <row r="276" spans="1:2">
      <c r="A276" s="216">
        <v>45834</v>
      </c>
      <c r="B276" s="233"/>
    </row>
    <row r="277" spans="1:2">
      <c r="A277" s="216">
        <v>45835</v>
      </c>
      <c r="B277" s="233"/>
    </row>
    <row r="278" spans="1:2">
      <c r="A278" s="216">
        <v>45836</v>
      </c>
      <c r="B278" s="233"/>
    </row>
    <row r="279" spans="1:2">
      <c r="A279" s="216">
        <v>45837</v>
      </c>
      <c r="B279" s="233"/>
    </row>
    <row r="280" spans="1:2">
      <c r="A280" s="216">
        <v>45838</v>
      </c>
      <c r="B280" s="233"/>
    </row>
    <row r="281" spans="1:2">
      <c r="A281" s="216">
        <v>45839</v>
      </c>
      <c r="B281" s="233"/>
    </row>
    <row r="282" spans="1:2">
      <c r="A282" s="216">
        <v>45840</v>
      </c>
      <c r="B282" s="233"/>
    </row>
    <row r="283" spans="1:2">
      <c r="A283" s="216">
        <v>45841</v>
      </c>
      <c r="B283" s="233"/>
    </row>
    <row r="284" spans="1:2">
      <c r="A284" s="216">
        <v>45842</v>
      </c>
      <c r="B284" s="233"/>
    </row>
    <row r="285" spans="1:2">
      <c r="A285" s="216">
        <v>45843</v>
      </c>
      <c r="B285" s="233"/>
    </row>
    <row r="286" spans="1:2">
      <c r="A286" s="216">
        <v>45844</v>
      </c>
      <c r="B286" s="233"/>
    </row>
    <row r="287" spans="1:2">
      <c r="A287" s="216">
        <v>45845</v>
      </c>
      <c r="B287" s="233"/>
    </row>
    <row r="288" spans="1:2">
      <c r="A288" s="216">
        <v>45846</v>
      </c>
      <c r="B288" s="233"/>
    </row>
    <row r="289" spans="1:2">
      <c r="A289" s="216">
        <v>45847</v>
      </c>
      <c r="B289" s="233"/>
    </row>
    <row r="290" spans="1:2">
      <c r="A290" s="216">
        <v>45848</v>
      </c>
      <c r="B290" s="233"/>
    </row>
    <row r="291" spans="1:2">
      <c r="A291" s="216">
        <v>45849</v>
      </c>
      <c r="B291" s="233"/>
    </row>
    <row r="292" spans="1:2">
      <c r="A292" s="216">
        <v>45850</v>
      </c>
      <c r="B292" s="233"/>
    </row>
    <row r="293" spans="1:2">
      <c r="A293" s="216">
        <v>45851</v>
      </c>
      <c r="B293" s="233"/>
    </row>
    <row r="294" spans="1:2">
      <c r="A294" s="216">
        <v>45852</v>
      </c>
      <c r="B294" s="233"/>
    </row>
    <row r="295" spans="1:2">
      <c r="A295" s="216">
        <v>45853</v>
      </c>
      <c r="B295" s="233"/>
    </row>
    <row r="296" spans="1:2">
      <c r="A296" s="216">
        <v>45854</v>
      </c>
      <c r="B296" s="233"/>
    </row>
    <row r="297" spans="1:2">
      <c r="A297" s="216">
        <v>45855</v>
      </c>
      <c r="B297" s="233"/>
    </row>
    <row r="298" spans="1:2">
      <c r="A298" s="216">
        <v>45856</v>
      </c>
      <c r="B298" s="233"/>
    </row>
    <row r="299" spans="1:2">
      <c r="A299" s="216">
        <v>45857</v>
      </c>
      <c r="B299" s="233"/>
    </row>
    <row r="300" spans="1:2">
      <c r="A300" s="216">
        <v>45858</v>
      </c>
      <c r="B300" s="233"/>
    </row>
    <row r="301" spans="1:2">
      <c r="A301" s="216">
        <v>45859</v>
      </c>
      <c r="B301" s="233"/>
    </row>
    <row r="302" spans="1:2">
      <c r="A302" s="216">
        <v>45860</v>
      </c>
      <c r="B302" s="233"/>
    </row>
    <row r="303" spans="1:2">
      <c r="A303" s="216">
        <v>45861</v>
      </c>
      <c r="B303" s="233"/>
    </row>
    <row r="304" spans="1:2">
      <c r="A304" s="216">
        <v>45862</v>
      </c>
      <c r="B304" s="233"/>
    </row>
    <row r="305" spans="1:2">
      <c r="A305" s="216">
        <v>45863</v>
      </c>
      <c r="B305" s="233"/>
    </row>
    <row r="306" spans="1:2">
      <c r="A306" s="216">
        <v>45864</v>
      </c>
      <c r="B306" s="233"/>
    </row>
    <row r="307" spans="1:2">
      <c r="A307" s="216">
        <v>45865</v>
      </c>
      <c r="B307" s="233"/>
    </row>
    <row r="308" spans="1:2">
      <c r="A308" s="216">
        <v>45866</v>
      </c>
      <c r="B308" s="233"/>
    </row>
    <row r="309" spans="1:2">
      <c r="A309" s="216">
        <v>45867</v>
      </c>
      <c r="B309" s="233"/>
    </row>
    <row r="310" spans="1:2">
      <c r="A310" s="216">
        <v>45868</v>
      </c>
      <c r="B310" s="233"/>
    </row>
    <row r="311" spans="1:2">
      <c r="A311" s="216">
        <v>45869</v>
      </c>
      <c r="B311" s="233"/>
    </row>
    <row r="312" spans="1:2">
      <c r="A312" s="216">
        <v>45870</v>
      </c>
      <c r="B312" s="233"/>
    </row>
    <row r="313" spans="1:2">
      <c r="A313" s="216">
        <v>45871</v>
      </c>
      <c r="B313" s="233"/>
    </row>
    <row r="314" spans="1:2">
      <c r="A314" s="216">
        <v>45872</v>
      </c>
      <c r="B314" s="233"/>
    </row>
    <row r="315" spans="1:2">
      <c r="A315" s="216">
        <v>45873</v>
      </c>
      <c r="B315" s="233"/>
    </row>
    <row r="316" spans="1:2">
      <c r="A316" s="216">
        <v>45874</v>
      </c>
      <c r="B316" s="233"/>
    </row>
    <row r="317" spans="1:2">
      <c r="A317" s="216">
        <v>45875</v>
      </c>
      <c r="B317" s="233"/>
    </row>
    <row r="318" spans="1:2">
      <c r="A318" s="216">
        <v>45876</v>
      </c>
      <c r="B318" s="233"/>
    </row>
    <row r="319" spans="1:2">
      <c r="A319" s="216">
        <v>45877</v>
      </c>
      <c r="B319" s="233"/>
    </row>
    <row r="320" spans="1:2">
      <c r="A320" s="216">
        <v>45878</v>
      </c>
      <c r="B320" s="233"/>
    </row>
    <row r="321" spans="1:2">
      <c r="A321" s="216">
        <v>45879</v>
      </c>
      <c r="B321" s="233"/>
    </row>
    <row r="322" spans="1:2">
      <c r="A322" s="216">
        <v>45880</v>
      </c>
      <c r="B322" s="738"/>
    </row>
    <row r="323" spans="1:2">
      <c r="A323" s="216">
        <v>45881</v>
      </c>
      <c r="B323" s="738"/>
    </row>
    <row r="324" spans="1:2">
      <c r="A324" s="216">
        <v>45882</v>
      </c>
      <c r="B324" s="233"/>
    </row>
    <row r="325" spans="1:2">
      <c r="A325" s="216">
        <v>45883</v>
      </c>
      <c r="B325" s="233"/>
    </row>
    <row r="326" spans="1:2">
      <c r="A326" s="216">
        <v>45884</v>
      </c>
      <c r="B326" s="233"/>
    </row>
    <row r="327" spans="1:2">
      <c r="A327" s="216">
        <v>45885</v>
      </c>
      <c r="B327" s="233"/>
    </row>
    <row r="328" spans="1:2">
      <c r="A328" s="216">
        <v>45886</v>
      </c>
      <c r="B328" s="233"/>
    </row>
    <row r="329" spans="1:2">
      <c r="A329" s="216">
        <v>45887</v>
      </c>
      <c r="B329" s="233"/>
    </row>
    <row r="330" spans="1:2">
      <c r="A330" s="216">
        <v>45888</v>
      </c>
      <c r="B330" s="233"/>
    </row>
    <row r="331" spans="1:2">
      <c r="A331" s="216">
        <v>45889</v>
      </c>
      <c r="B331" s="233"/>
    </row>
    <row r="332" spans="1:2">
      <c r="A332" s="216">
        <v>45890</v>
      </c>
      <c r="B332" s="233"/>
    </row>
    <row r="333" spans="1:2">
      <c r="A333" s="216">
        <v>45891</v>
      </c>
      <c r="B333" s="233"/>
    </row>
    <row r="334" spans="1:2">
      <c r="A334" s="216">
        <v>45892</v>
      </c>
      <c r="B334" s="233"/>
    </row>
    <row r="335" spans="1:2">
      <c r="A335" s="216">
        <v>45893</v>
      </c>
      <c r="B335" s="233"/>
    </row>
    <row r="336" spans="1:2">
      <c r="A336" s="216">
        <v>45894</v>
      </c>
      <c r="B336" s="233"/>
    </row>
    <row r="337" spans="1:2">
      <c r="A337" s="216">
        <v>45895</v>
      </c>
      <c r="B337" s="233"/>
    </row>
    <row r="338" spans="1:2">
      <c r="A338" s="216">
        <v>45896</v>
      </c>
      <c r="B338" s="233"/>
    </row>
    <row r="339" spans="1:2">
      <c r="A339" s="216">
        <v>45897</v>
      </c>
      <c r="B339" s="233"/>
    </row>
    <row r="340" spans="1:2">
      <c r="A340" s="216">
        <v>45898</v>
      </c>
      <c r="B340" s="233"/>
    </row>
    <row r="341" spans="1:2">
      <c r="A341" s="216">
        <v>45899</v>
      </c>
      <c r="B341" s="233"/>
    </row>
    <row r="342" spans="1:2">
      <c r="A342" s="216">
        <v>45900</v>
      </c>
      <c r="B342" s="233"/>
    </row>
    <row r="343" spans="1:2">
      <c r="A343" s="216">
        <v>45901</v>
      </c>
      <c r="B343" s="233"/>
    </row>
    <row r="344" spans="1:2">
      <c r="A344" s="216">
        <v>45902</v>
      </c>
      <c r="B344" s="233"/>
    </row>
    <row r="345" spans="1:2">
      <c r="A345" s="216">
        <v>45903</v>
      </c>
      <c r="B345" s="233"/>
    </row>
    <row r="346" spans="1:2">
      <c r="A346" s="216">
        <v>45904</v>
      </c>
      <c r="B346" s="233"/>
    </row>
    <row r="347" spans="1:2">
      <c r="A347" s="216">
        <v>45905</v>
      </c>
      <c r="B347" s="233"/>
    </row>
    <row r="348" spans="1:2">
      <c r="A348" s="216">
        <v>45906</v>
      </c>
      <c r="B348" s="233"/>
    </row>
    <row r="349" spans="1:2">
      <c r="A349" s="216">
        <v>45907</v>
      </c>
      <c r="B349" s="233"/>
    </row>
    <row r="350" spans="1:2">
      <c r="A350" s="216">
        <v>45908</v>
      </c>
      <c r="B350" s="233"/>
    </row>
    <row r="351" spans="1:2">
      <c r="A351" s="216">
        <v>45909</v>
      </c>
      <c r="B351" s="233"/>
    </row>
    <row r="352" spans="1:2">
      <c r="A352" s="216">
        <v>45910</v>
      </c>
      <c r="B352" s="233"/>
    </row>
    <row r="353" spans="1:2">
      <c r="A353" s="216">
        <v>45911</v>
      </c>
      <c r="B353" s="233"/>
    </row>
    <row r="354" spans="1:2">
      <c r="A354" s="216">
        <v>45912</v>
      </c>
      <c r="B354" s="233"/>
    </row>
    <row r="355" spans="1:2">
      <c r="A355" s="216">
        <v>45913</v>
      </c>
      <c r="B355" s="233"/>
    </row>
    <row r="356" spans="1:2">
      <c r="A356" s="216">
        <v>45914</v>
      </c>
      <c r="B356" s="233"/>
    </row>
    <row r="357" spans="1:2">
      <c r="A357" s="216">
        <v>45915</v>
      </c>
      <c r="B357" s="233"/>
    </row>
    <row r="358" spans="1:2">
      <c r="A358" s="216">
        <v>45916</v>
      </c>
      <c r="B358" s="233"/>
    </row>
    <row r="359" spans="1:2">
      <c r="A359" s="216">
        <v>45917</v>
      </c>
      <c r="B359" s="233"/>
    </row>
    <row r="360" spans="1:2">
      <c r="A360" s="216">
        <v>45918</v>
      </c>
      <c r="B360" s="233"/>
    </row>
    <row r="361" spans="1:2">
      <c r="A361" s="216">
        <v>45919</v>
      </c>
      <c r="B361" s="233"/>
    </row>
    <row r="362" spans="1:2">
      <c r="A362" s="216">
        <v>45920</v>
      </c>
      <c r="B362" s="233"/>
    </row>
    <row r="363" spans="1:2">
      <c r="A363" s="216">
        <v>45921</v>
      </c>
      <c r="B363" s="233"/>
    </row>
    <row r="364" spans="1:2">
      <c r="A364" s="216">
        <v>45922</v>
      </c>
      <c r="B364" s="233"/>
    </row>
    <row r="365" spans="1:2">
      <c r="A365" s="216">
        <v>45923</v>
      </c>
      <c r="B365" s="233"/>
    </row>
    <row r="366" spans="1:2">
      <c r="A366" s="216">
        <v>45924</v>
      </c>
      <c r="B366" s="233"/>
    </row>
    <row r="367" spans="1:2">
      <c r="A367" s="216">
        <v>45925</v>
      </c>
      <c r="B367" s="233"/>
    </row>
    <row r="368" spans="1:2">
      <c r="A368" s="216">
        <v>45926</v>
      </c>
      <c r="B368" s="233"/>
    </row>
    <row r="369" spans="1:2">
      <c r="A369" s="216">
        <v>45927</v>
      </c>
      <c r="B369" s="233"/>
    </row>
    <row r="370" spans="1:2">
      <c r="A370" s="216">
        <v>45928</v>
      </c>
      <c r="B370" s="233"/>
    </row>
    <row r="371" spans="1:2">
      <c r="A371" s="216">
        <v>45929</v>
      </c>
      <c r="B371" s="233"/>
    </row>
    <row r="372" spans="1:2">
      <c r="A372" s="216">
        <v>45930</v>
      </c>
      <c r="B372" s="233"/>
    </row>
    <row r="373" spans="1:2">
      <c r="A373" s="216">
        <v>45931</v>
      </c>
      <c r="B373" s="233"/>
    </row>
    <row r="374" spans="1:2">
      <c r="A374" s="216">
        <v>45932</v>
      </c>
      <c r="B374" s="233"/>
    </row>
    <row r="375" spans="1:2">
      <c r="A375" s="216">
        <v>45933</v>
      </c>
      <c r="B375" s="233"/>
    </row>
    <row r="376" spans="1:2">
      <c r="A376" s="216">
        <v>45934</v>
      </c>
      <c r="B376" s="233"/>
    </row>
    <row r="377" spans="1:2">
      <c r="A377" s="216">
        <v>45935</v>
      </c>
      <c r="B377" s="233"/>
    </row>
    <row r="378" spans="1:2">
      <c r="A378" s="216">
        <v>45936</v>
      </c>
      <c r="B378" s="233"/>
    </row>
    <row r="379" spans="1:2">
      <c r="A379" s="216">
        <v>45937</v>
      </c>
      <c r="B379" s="233"/>
    </row>
    <row r="380" spans="1:2">
      <c r="A380" s="216">
        <v>45938</v>
      </c>
      <c r="B380" s="233"/>
    </row>
    <row r="381" spans="1:2">
      <c r="A381" s="216">
        <v>45939</v>
      </c>
      <c r="B381" s="233"/>
    </row>
    <row r="382" spans="1:2">
      <c r="A382" s="216">
        <v>45940</v>
      </c>
      <c r="B382" s="233"/>
    </row>
    <row r="383" spans="1:2">
      <c r="A383" s="216">
        <v>45941</v>
      </c>
      <c r="B383" s="233"/>
    </row>
    <row r="384" spans="1:2">
      <c r="A384" s="216">
        <v>45942</v>
      </c>
      <c r="B384" s="233"/>
    </row>
    <row r="385" spans="1:2">
      <c r="A385" s="216">
        <v>45943</v>
      </c>
      <c r="B385" s="233"/>
    </row>
    <row r="386" spans="1:2">
      <c r="A386" s="216">
        <v>45944</v>
      </c>
      <c r="B386" s="233"/>
    </row>
    <row r="387" spans="1:2">
      <c r="A387" s="216">
        <v>45945</v>
      </c>
      <c r="B387" s="233"/>
    </row>
    <row r="388" spans="1:2">
      <c r="A388" s="216">
        <v>45946</v>
      </c>
      <c r="B388" s="233"/>
    </row>
    <row r="389" spans="1:2">
      <c r="A389" s="216">
        <v>45947</v>
      </c>
      <c r="B389" s="233"/>
    </row>
    <row r="390" spans="1:2">
      <c r="A390" s="216">
        <v>45948</v>
      </c>
      <c r="B390" s="233"/>
    </row>
    <row r="391" spans="1:2">
      <c r="A391" s="216">
        <v>45949</v>
      </c>
      <c r="B391" s="233"/>
    </row>
    <row r="392" spans="1:2">
      <c r="A392" s="216">
        <v>45950</v>
      </c>
      <c r="B392" s="233"/>
    </row>
    <row r="393" spans="1:2">
      <c r="A393" s="216">
        <v>45951</v>
      </c>
      <c r="B393" s="233"/>
    </row>
    <row r="394" spans="1:2">
      <c r="A394" s="216">
        <v>45952</v>
      </c>
      <c r="B394" s="233"/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gcRpdOYBzeBLXwvLKi99nQAWQluyiNmQODXcviAjpWECsd5iAkC9bQe0XGwcLtZxnjbuUaydIBmr1+MZOuBCcg==" saltValue="1oSP3V+X+dyjwYlp/Y9Z5g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5"/>
  <cols>
    <col min="1" max="1" width="11.08984375" customWidth="1"/>
    <col min="2" max="2" width="46.54296875" customWidth="1"/>
    <col min="3" max="3" width="10.08984375" style="231" bestFit="1" customWidth="1"/>
    <col min="4" max="4" width="11.90625" style="233" bestFit="1" customWidth="1"/>
    <col min="5" max="5" width="9.08984375" style="233"/>
    <col min="6" max="6" width="9.08984375" style="235"/>
    <col min="7" max="10" width="9.08984375" style="233"/>
    <col min="11" max="15" width="9.08984375" style="235"/>
    <col min="20" max="20" width="12.36328125" bestFit="1" customWidth="1"/>
    <col min="67" max="67" width="10.08984375" bestFit="1" customWidth="1"/>
    <col min="68" max="68" width="9.08984375" customWidth="1"/>
    <col min="69" max="78" width="9.08984375" hidden="1" customWidth="1"/>
    <col min="82" max="82" width="9.08984375" style="378"/>
  </cols>
  <sheetData>
    <row r="1" spans="1:94" ht="23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3   Kävlingeån, vid Högsmölla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10.332000000000001</v>
      </c>
      <c r="AB9" s="233">
        <f>AA9+E$194</f>
        <v>12.739174193481931</v>
      </c>
      <c r="AC9" s="233">
        <f>AA9-E$194</f>
        <v>7.9248258065180703</v>
      </c>
      <c r="AD9">
        <v>2.95</v>
      </c>
      <c r="AE9" s="233">
        <f>$G$193</f>
        <v>7.9374301675977676</v>
      </c>
      <c r="AF9" s="233">
        <f>AE9+G$194</f>
        <v>8.0830597168027865</v>
      </c>
      <c r="AG9" s="233">
        <f>AE9-G$194</f>
        <v>7.7918006183927488</v>
      </c>
      <c r="AH9">
        <v>6.5</v>
      </c>
      <c r="AI9" s="233">
        <f>$H$193</f>
        <v>3.3601117318435763</v>
      </c>
      <c r="AJ9" s="233">
        <f>AI9+H$194</f>
        <v>6.3851512410714601</v>
      </c>
      <c r="AK9" s="233">
        <f>AI9-H$194</f>
        <v>0.33507222261569281</v>
      </c>
      <c r="AL9">
        <v>7</v>
      </c>
      <c r="AM9" s="233">
        <f>$I$193</f>
        <v>48.104347826086951</v>
      </c>
      <c r="AN9" s="233">
        <f>AM9+I$194</f>
        <v>52.277593646348265</v>
      </c>
      <c r="AO9" s="233">
        <f>AM9-I$194</f>
        <v>43.931102005825636</v>
      </c>
      <c r="AP9" s="233" t="str">
        <f>$J$193</f>
        <v/>
      </c>
      <c r="AQ9" s="233" t="e">
        <f>AP9+J$194</f>
        <v>#VALUE!</v>
      </c>
      <c r="AR9" s="233" t="e">
        <f>AP9-J$194</f>
        <v>#VALUE!</v>
      </c>
      <c r="AS9" s="235">
        <f>$K$193</f>
        <v>33.105027932960894</v>
      </c>
      <c r="AT9" s="235">
        <f>AS9+$K$194</f>
        <v>50.535961542150602</v>
      </c>
      <c r="AU9" s="235">
        <f>AS9-$K$194</f>
        <v>15.67409432377119</v>
      </c>
      <c r="AV9">
        <v>100</v>
      </c>
      <c r="AW9" s="235">
        <f>$L$193</f>
        <v>62.766666666666666</v>
      </c>
      <c r="AX9" s="235">
        <f>AW9+$L$194</f>
        <v>80.98511149172171</v>
      </c>
      <c r="AY9" s="235">
        <f>AW9-$L$194</f>
        <v>44.548221841611614</v>
      </c>
      <c r="AZ9" s="235">
        <f>$M$193</f>
        <v>2941.6666666666665</v>
      </c>
      <c r="BA9" s="235">
        <f>AZ9+$M$194</f>
        <v>4966.9775952753826</v>
      </c>
      <c r="BB9" s="235">
        <f>AZ9-$M$194</f>
        <v>916.35573805795048</v>
      </c>
      <c r="BC9" s="235">
        <f>$N$193</f>
        <v>53.18888888888889</v>
      </c>
      <c r="BD9" s="235">
        <f>BC9+$N$194</f>
        <v>112.67052202318322</v>
      </c>
      <c r="BE9" s="235">
        <f>BC9-$N$194</f>
        <v>-6.2927442454054372</v>
      </c>
      <c r="BF9" s="235">
        <f>$O$193</f>
        <v>3577.2222222222222</v>
      </c>
      <c r="BG9" s="235">
        <f>BF9+$O$194</f>
        <v>5636.1265941907786</v>
      </c>
      <c r="BH9" s="235">
        <f>BF9-$O$194</f>
        <v>1518.3178502536657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252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10.332000000000001</v>
      </c>
      <c r="AB10" s="233">
        <f t="shared" ref="AB10:AB73" si="2">AA10+E$194</f>
        <v>12.739174193481931</v>
      </c>
      <c r="AC10" s="233">
        <f t="shared" ref="AC10:AC73" si="3">AA10-E$194</f>
        <v>7.9248258065180703</v>
      </c>
      <c r="AD10">
        <v>2.95</v>
      </c>
      <c r="AE10" s="233">
        <f t="shared" ref="AE10:AE73" si="4">$G$193</f>
        <v>7.9374301675977676</v>
      </c>
      <c r="AF10" s="233">
        <f t="shared" ref="AF10:AF73" si="5">AE10+G$194</f>
        <v>8.0830597168027865</v>
      </c>
      <c r="AG10" s="233">
        <f t="shared" ref="AG10:AG73" si="6">AE10-G$194</f>
        <v>7.7918006183927488</v>
      </c>
      <c r="AH10">
        <v>6.5</v>
      </c>
      <c r="AI10" s="233">
        <f t="shared" ref="AI10:AI73" si="7">$H$193</f>
        <v>3.3601117318435763</v>
      </c>
      <c r="AJ10" s="233">
        <f t="shared" ref="AJ10:AJ73" si="8">AI10+H$194</f>
        <v>6.3851512410714601</v>
      </c>
      <c r="AK10" s="233">
        <f t="shared" ref="AK10:AK73" si="9">AI10-H$194</f>
        <v>0.33507222261569281</v>
      </c>
      <c r="AL10">
        <v>7</v>
      </c>
      <c r="AM10" s="233">
        <f t="shared" ref="AM10:AM73" si="10">$I$193</f>
        <v>48.104347826086951</v>
      </c>
      <c r="AN10" s="233">
        <f t="shared" ref="AN10:AN73" si="11">AM10+I$194</f>
        <v>52.277593646348265</v>
      </c>
      <c r="AO10" s="233">
        <f t="shared" ref="AO10:AO73" si="12">AM10-I$194</f>
        <v>43.931102005825636</v>
      </c>
      <c r="AP10" s="233" t="str">
        <f t="shared" ref="AP10:AP73" si="13">$J$193</f>
        <v/>
      </c>
      <c r="AQ10" s="233" t="e">
        <f t="shared" ref="AQ10:AQ73" si="14">AP10+J$194</f>
        <v>#VALUE!</v>
      </c>
      <c r="AR10" s="233" t="e">
        <f t="shared" ref="AR10:AR73" si="15">AP10-J$194</f>
        <v>#VALUE!</v>
      </c>
      <c r="AS10" s="235">
        <f t="shared" ref="AS10:AS73" si="16">$K$193</f>
        <v>33.105027932960894</v>
      </c>
      <c r="AT10" s="235">
        <f t="shared" ref="AT10:AT73" si="17">AS10+$K$194</f>
        <v>50.535961542150602</v>
      </c>
      <c r="AU10" s="235">
        <f t="shared" ref="AU10:AU73" si="18">AS10-$K$194</f>
        <v>15.67409432377119</v>
      </c>
      <c r="AV10">
        <v>100</v>
      </c>
      <c r="AW10" s="235">
        <f t="shared" ref="AW10:AW73" si="19">$L$193</f>
        <v>62.766666666666666</v>
      </c>
      <c r="AX10" s="235">
        <f t="shared" ref="AX10:AX73" si="20">AW10+$L$194</f>
        <v>80.98511149172171</v>
      </c>
      <c r="AY10" s="235">
        <f t="shared" ref="AY10:AY73" si="21">AW10-$L$194</f>
        <v>44.548221841611614</v>
      </c>
      <c r="AZ10" s="235">
        <f t="shared" ref="AZ10:AZ73" si="22">$M$193</f>
        <v>2941.6666666666665</v>
      </c>
      <c r="BA10" s="235">
        <f t="shared" ref="BA10:BA73" si="23">AZ10+$M$194</f>
        <v>4966.9775952753826</v>
      </c>
      <c r="BB10" s="235">
        <f t="shared" ref="BB10:BB73" si="24">AZ10-$M$194</f>
        <v>916.35573805795048</v>
      </c>
      <c r="BC10" s="235">
        <f t="shared" ref="BC10:BC73" si="25">$N$193</f>
        <v>53.18888888888889</v>
      </c>
      <c r="BD10" s="235">
        <f t="shared" ref="BD10:BD73" si="26">BC10+$N$194</f>
        <v>112.67052202318322</v>
      </c>
      <c r="BE10" s="235">
        <f t="shared" ref="BE10:BE73" si="27">BC10-$N$194</f>
        <v>-6.2927442454054372</v>
      </c>
      <c r="BF10" s="235">
        <f t="shared" ref="BF10:BF73" si="28">$O$193</f>
        <v>3577.2222222222222</v>
      </c>
      <c r="BG10" s="235">
        <f t="shared" ref="BG10:BG73" si="29">BF10+$O$194</f>
        <v>5636.1265941907786</v>
      </c>
      <c r="BH10" s="235">
        <f t="shared" ref="BH10:BH73" si="30">BF10-$O$194</f>
        <v>1518.3178502536657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0.1</v>
      </c>
      <c r="CE10" s="102">
        <f t="shared" ref="CE10:CE73" si="36">IF(E10="","",IF(OR(LEFT(E10,1)="&lt;",LEFT(E10,1)="&gt;"),VALUE(MID(E10,2,3)),E10))</f>
        <v>13.2</v>
      </c>
      <c r="CF10" s="102">
        <f t="shared" ref="CF10:CF73" si="37">IF(F10="","",IF(OR(LEFT(F10,1)="&lt;",LEFT(F10,1)="&gt;"),VALUE(MID(F10,2,3)),F10))</f>
        <v>90</v>
      </c>
      <c r="CG10" s="102">
        <f t="shared" ref="CG10:CG73" si="38">IF(G10="","",IF(OR(LEFT(G10,1)="&lt;",LEFT(G10,1)="&gt;"),VALUE(MID(G10,2,3)),G10))</f>
        <v>7.92</v>
      </c>
      <c r="CH10" s="102">
        <f t="shared" ref="CH10:CH73" si="39">IF(H10="","",IF(OR(LEFT(H10,1)="&lt;",LEFT(H10,1)="&gt;"),VALUE(MID(H10,2,3)),H10))</f>
        <v>3.2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3</v>
      </c>
      <c r="CK10" s="102">
        <f t="shared" ref="CK10:CK73" si="42">IF(K10="","",IF(OR(LEFT(K10,1)="&lt;",LEFT(K10,1)="&gt;"),VALUE(MID(K10,2,3)),K10))</f>
        <v>51</v>
      </c>
      <c r="CL10" s="102">
        <f t="shared" ref="CL10:CL73" si="43">IF(L10="","",IF(OR(LEFT(L10,1)="&lt;",LEFT(L10,1)="&gt;"),VALUE(MID(L10,2,3)),L10))</f>
        <v>68</v>
      </c>
      <c r="CM10" s="102">
        <f t="shared" ref="CM10:CM73" si="44">IF(M10="","",IF(OR(LEFT(M10,1)="&lt;",LEFT(M10,1)="&gt;"),VALUE(MID(M10,2,3)),M10))</f>
        <v>3500</v>
      </c>
      <c r="CN10" s="102">
        <f t="shared" ref="CN10:CN73" si="45">IF(N10="","",IF(OR(LEFT(N10,1)="&lt;",LEFT(N10,1)="&gt;"),VALUE(MID(N10,2,3)),N10))</f>
        <v>210</v>
      </c>
      <c r="CO10" s="102">
        <f t="shared" ref="CO10:CO73" si="46">IF(O10="","",IF(OR(LEFT(O10,1)="&lt;",LEFT(O10,1)="&gt;"),VALUE(MID(O10,2,3)),O10))</f>
        <v>4400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252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10.332000000000001</v>
      </c>
      <c r="AB11" s="233">
        <f t="shared" si="2"/>
        <v>12.739174193481931</v>
      </c>
      <c r="AC11" s="233">
        <f t="shared" si="3"/>
        <v>7.9248258065180703</v>
      </c>
      <c r="AD11">
        <v>2.95</v>
      </c>
      <c r="AE11" s="233">
        <f t="shared" si="4"/>
        <v>7.9374301675977676</v>
      </c>
      <c r="AF11" s="233">
        <f t="shared" si="5"/>
        <v>8.0830597168027865</v>
      </c>
      <c r="AG11" s="233">
        <f t="shared" si="6"/>
        <v>7.7918006183927488</v>
      </c>
      <c r="AH11">
        <v>6.5</v>
      </c>
      <c r="AI11" s="233">
        <f t="shared" si="7"/>
        <v>3.3601117318435763</v>
      </c>
      <c r="AJ11" s="233">
        <f t="shared" si="8"/>
        <v>6.3851512410714601</v>
      </c>
      <c r="AK11" s="233">
        <f t="shared" si="9"/>
        <v>0.33507222261569281</v>
      </c>
      <c r="AL11">
        <v>7</v>
      </c>
      <c r="AM11" s="233">
        <f t="shared" si="10"/>
        <v>48.104347826086951</v>
      </c>
      <c r="AN11" s="233">
        <f t="shared" si="11"/>
        <v>52.277593646348265</v>
      </c>
      <c r="AO11" s="233">
        <f t="shared" si="12"/>
        <v>43.931102005825636</v>
      </c>
      <c r="AP11" s="233" t="str">
        <f t="shared" si="13"/>
        <v/>
      </c>
      <c r="AQ11" s="233" t="e">
        <f t="shared" si="14"/>
        <v>#VALUE!</v>
      </c>
      <c r="AR11" s="233" t="e">
        <f t="shared" si="15"/>
        <v>#VALUE!</v>
      </c>
      <c r="AS11" s="235">
        <f t="shared" si="16"/>
        <v>33.105027932960894</v>
      </c>
      <c r="AT11" s="235">
        <f t="shared" si="17"/>
        <v>50.535961542150602</v>
      </c>
      <c r="AU11" s="235">
        <f t="shared" si="18"/>
        <v>15.67409432377119</v>
      </c>
      <c r="AV11">
        <v>100</v>
      </c>
      <c r="AW11" s="235">
        <f t="shared" si="19"/>
        <v>62.766666666666666</v>
      </c>
      <c r="AX11" s="235">
        <f t="shared" si="20"/>
        <v>80.98511149172171</v>
      </c>
      <c r="AY11" s="235">
        <f t="shared" si="21"/>
        <v>44.548221841611614</v>
      </c>
      <c r="AZ11" s="235">
        <f t="shared" si="22"/>
        <v>2941.6666666666665</v>
      </c>
      <c r="BA11" s="235">
        <f t="shared" si="23"/>
        <v>4966.9775952753826</v>
      </c>
      <c r="BB11" s="235">
        <f t="shared" si="24"/>
        <v>916.35573805795048</v>
      </c>
      <c r="BC11" s="235">
        <f t="shared" si="25"/>
        <v>53.18888888888889</v>
      </c>
      <c r="BD11" s="235">
        <f t="shared" si="26"/>
        <v>112.67052202318322</v>
      </c>
      <c r="BE11" s="235">
        <f t="shared" si="27"/>
        <v>-6.2927442454054372</v>
      </c>
      <c r="BF11" s="235">
        <f t="shared" si="28"/>
        <v>3577.2222222222222</v>
      </c>
      <c r="BG11" s="235">
        <f t="shared" si="29"/>
        <v>5636.1265941907786</v>
      </c>
      <c r="BH11" s="235">
        <f t="shared" si="30"/>
        <v>1518.3178502536657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</v>
      </c>
      <c r="CE11" s="102">
        <f t="shared" si="36"/>
        <v>9.3000000000000007</v>
      </c>
      <c r="CF11" s="102">
        <f t="shared" si="37"/>
        <v>64</v>
      </c>
      <c r="CG11" s="102">
        <f t="shared" si="38"/>
        <v>7.84</v>
      </c>
      <c r="CH11" s="102">
        <f t="shared" si="39"/>
        <v>3.9</v>
      </c>
      <c r="CI11" s="102" t="str">
        <f t="shared" si="40"/>
        <v/>
      </c>
      <c r="CJ11" s="102">
        <f t="shared" si="41"/>
        <v>3.2</v>
      </c>
      <c r="CK11" s="102">
        <f t="shared" si="42"/>
        <v>66</v>
      </c>
      <c r="CL11" s="102">
        <f t="shared" si="43"/>
        <v>68</v>
      </c>
      <c r="CM11" s="102">
        <f t="shared" si="44"/>
        <v>2200</v>
      </c>
      <c r="CN11" s="102">
        <f t="shared" si="45"/>
        <v>250</v>
      </c>
      <c r="CO11" s="102">
        <f t="shared" si="46"/>
        <v>3200</v>
      </c>
      <c r="CP11" s="102" t="str">
        <f t="shared" si="47"/>
        <v/>
      </c>
    </row>
    <row r="12" spans="1:94">
      <c r="B12" t="s">
        <v>252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10.332000000000001</v>
      </c>
      <c r="AB12" s="233">
        <f t="shared" si="2"/>
        <v>12.739174193481931</v>
      </c>
      <c r="AC12" s="233">
        <f t="shared" si="3"/>
        <v>7.9248258065180703</v>
      </c>
      <c r="AD12">
        <v>2.95</v>
      </c>
      <c r="AE12" s="233">
        <f t="shared" si="4"/>
        <v>7.9374301675977676</v>
      </c>
      <c r="AF12" s="233">
        <f t="shared" si="5"/>
        <v>8.0830597168027865</v>
      </c>
      <c r="AG12" s="233">
        <f t="shared" si="6"/>
        <v>7.7918006183927488</v>
      </c>
      <c r="AH12">
        <v>6.5</v>
      </c>
      <c r="AI12" s="233">
        <f t="shared" si="7"/>
        <v>3.3601117318435763</v>
      </c>
      <c r="AJ12" s="233">
        <f t="shared" si="8"/>
        <v>6.3851512410714601</v>
      </c>
      <c r="AK12" s="233">
        <f t="shared" si="9"/>
        <v>0.33507222261569281</v>
      </c>
      <c r="AL12">
        <v>7</v>
      </c>
      <c r="AM12" s="233">
        <f t="shared" si="10"/>
        <v>48.104347826086951</v>
      </c>
      <c r="AN12" s="233">
        <f t="shared" si="11"/>
        <v>52.277593646348265</v>
      </c>
      <c r="AO12" s="233">
        <f t="shared" si="12"/>
        <v>43.931102005825636</v>
      </c>
      <c r="AP12" s="233" t="str">
        <f t="shared" si="13"/>
        <v/>
      </c>
      <c r="AQ12" s="233" t="e">
        <f t="shared" si="14"/>
        <v>#VALUE!</v>
      </c>
      <c r="AR12" s="233" t="e">
        <f t="shared" si="15"/>
        <v>#VALUE!</v>
      </c>
      <c r="AS12" s="235">
        <f t="shared" si="16"/>
        <v>33.105027932960894</v>
      </c>
      <c r="AT12" s="235">
        <f t="shared" si="17"/>
        <v>50.535961542150602</v>
      </c>
      <c r="AU12" s="235">
        <f t="shared" si="18"/>
        <v>15.67409432377119</v>
      </c>
      <c r="AV12">
        <v>100</v>
      </c>
      <c r="AW12" s="235">
        <f t="shared" si="19"/>
        <v>62.766666666666666</v>
      </c>
      <c r="AX12" s="235">
        <f t="shared" si="20"/>
        <v>80.98511149172171</v>
      </c>
      <c r="AY12" s="235">
        <f t="shared" si="21"/>
        <v>44.548221841611614</v>
      </c>
      <c r="AZ12" s="235">
        <f t="shared" si="22"/>
        <v>2941.6666666666665</v>
      </c>
      <c r="BA12" s="235">
        <f t="shared" si="23"/>
        <v>4966.9775952753826</v>
      </c>
      <c r="BB12" s="235">
        <f t="shared" si="24"/>
        <v>916.35573805795048</v>
      </c>
      <c r="BC12" s="235">
        <f t="shared" si="25"/>
        <v>53.18888888888889</v>
      </c>
      <c r="BD12" s="235">
        <f t="shared" si="26"/>
        <v>112.67052202318322</v>
      </c>
      <c r="BE12" s="235">
        <f t="shared" si="27"/>
        <v>-6.2927442454054372</v>
      </c>
      <c r="BF12" s="235">
        <f t="shared" si="28"/>
        <v>3577.2222222222222</v>
      </c>
      <c r="BG12" s="235">
        <f t="shared" si="29"/>
        <v>5636.1265941907786</v>
      </c>
      <c r="BH12" s="235">
        <f t="shared" si="30"/>
        <v>1518.3178502536657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1.4</v>
      </c>
      <c r="CE12" s="102">
        <f t="shared" si="36"/>
        <v>13.3</v>
      </c>
      <c r="CF12" s="102">
        <f t="shared" si="37"/>
        <v>95</v>
      </c>
      <c r="CG12" s="102">
        <f t="shared" si="38"/>
        <v>7.95</v>
      </c>
      <c r="CH12" s="102">
        <f t="shared" si="39"/>
        <v>4</v>
      </c>
      <c r="CI12" s="102" t="str">
        <f t="shared" si="40"/>
        <v/>
      </c>
      <c r="CJ12" s="102">
        <f t="shared" si="41"/>
        <v>4.4000000000000004</v>
      </c>
      <c r="CK12" s="102">
        <f t="shared" si="42"/>
        <v>41</v>
      </c>
      <c r="CL12" s="102">
        <f t="shared" si="43"/>
        <v>64</v>
      </c>
      <c r="CM12" s="102">
        <f t="shared" si="44"/>
        <v>3200</v>
      </c>
      <c r="CN12" s="102">
        <f t="shared" si="45"/>
        <v>250</v>
      </c>
      <c r="CO12" s="102">
        <f t="shared" si="46"/>
        <v>3900</v>
      </c>
      <c r="CP12" s="102" t="str">
        <f t="shared" si="47"/>
        <v/>
      </c>
    </row>
    <row r="13" spans="1:94">
      <c r="B13" t="s">
        <v>252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10.332000000000001</v>
      </c>
      <c r="AB13" s="233">
        <f t="shared" si="2"/>
        <v>12.739174193481931</v>
      </c>
      <c r="AC13" s="233">
        <f t="shared" si="3"/>
        <v>7.9248258065180703</v>
      </c>
      <c r="AD13">
        <v>2.95</v>
      </c>
      <c r="AE13" s="233">
        <f t="shared" si="4"/>
        <v>7.9374301675977676</v>
      </c>
      <c r="AF13" s="233">
        <f t="shared" si="5"/>
        <v>8.0830597168027865</v>
      </c>
      <c r="AG13" s="233">
        <f t="shared" si="6"/>
        <v>7.7918006183927488</v>
      </c>
      <c r="AH13">
        <v>6.5</v>
      </c>
      <c r="AI13" s="233">
        <f t="shared" si="7"/>
        <v>3.3601117318435763</v>
      </c>
      <c r="AJ13" s="233">
        <f t="shared" si="8"/>
        <v>6.3851512410714601</v>
      </c>
      <c r="AK13" s="233">
        <f t="shared" si="9"/>
        <v>0.33507222261569281</v>
      </c>
      <c r="AL13">
        <v>7</v>
      </c>
      <c r="AM13" s="233">
        <f t="shared" si="10"/>
        <v>48.104347826086951</v>
      </c>
      <c r="AN13" s="233">
        <f t="shared" si="11"/>
        <v>52.277593646348265</v>
      </c>
      <c r="AO13" s="233">
        <f t="shared" si="12"/>
        <v>43.931102005825636</v>
      </c>
      <c r="AP13" s="233" t="str">
        <f t="shared" si="13"/>
        <v/>
      </c>
      <c r="AQ13" s="233" t="e">
        <f t="shared" si="14"/>
        <v>#VALUE!</v>
      </c>
      <c r="AR13" s="233" t="e">
        <f t="shared" si="15"/>
        <v>#VALUE!</v>
      </c>
      <c r="AS13" s="235">
        <f t="shared" si="16"/>
        <v>33.105027932960894</v>
      </c>
      <c r="AT13" s="235">
        <f t="shared" si="17"/>
        <v>50.535961542150602</v>
      </c>
      <c r="AU13" s="235">
        <f t="shared" si="18"/>
        <v>15.67409432377119</v>
      </c>
      <c r="AV13">
        <v>100</v>
      </c>
      <c r="AW13" s="235">
        <f t="shared" si="19"/>
        <v>62.766666666666666</v>
      </c>
      <c r="AX13" s="235">
        <f t="shared" si="20"/>
        <v>80.98511149172171</v>
      </c>
      <c r="AY13" s="235">
        <f t="shared" si="21"/>
        <v>44.548221841611614</v>
      </c>
      <c r="AZ13" s="235">
        <f t="shared" si="22"/>
        <v>2941.6666666666665</v>
      </c>
      <c r="BA13" s="235">
        <f t="shared" si="23"/>
        <v>4966.9775952753826</v>
      </c>
      <c r="BB13" s="235">
        <f t="shared" si="24"/>
        <v>916.35573805795048</v>
      </c>
      <c r="BC13" s="235">
        <f t="shared" si="25"/>
        <v>53.18888888888889</v>
      </c>
      <c r="BD13" s="235">
        <f t="shared" si="26"/>
        <v>112.67052202318322</v>
      </c>
      <c r="BE13" s="235">
        <f t="shared" si="27"/>
        <v>-6.2927442454054372</v>
      </c>
      <c r="BF13" s="235">
        <f t="shared" si="28"/>
        <v>3577.2222222222222</v>
      </c>
      <c r="BG13" s="235">
        <f t="shared" si="29"/>
        <v>5636.1265941907786</v>
      </c>
      <c r="BH13" s="235">
        <f t="shared" si="30"/>
        <v>1518.3178502536657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</v>
      </c>
      <c r="CE13" s="102">
        <f t="shared" si="36"/>
        <v>7.6</v>
      </c>
      <c r="CF13" s="102">
        <f t="shared" si="37"/>
        <v>64</v>
      </c>
      <c r="CG13" s="102">
        <f t="shared" si="38"/>
        <v>8.09</v>
      </c>
      <c r="CH13" s="102">
        <f t="shared" si="39"/>
        <v>2.9</v>
      </c>
      <c r="CI13" s="102" t="str">
        <f t="shared" si="40"/>
        <v/>
      </c>
      <c r="CJ13" s="102">
        <f t="shared" si="41"/>
        <v>5.8</v>
      </c>
      <c r="CK13" s="102">
        <f t="shared" si="42"/>
        <v>8</v>
      </c>
      <c r="CL13" s="102">
        <f t="shared" si="43"/>
        <v>20</v>
      </c>
      <c r="CM13" s="102">
        <f t="shared" si="44"/>
        <v>2100</v>
      </c>
      <c r="CN13" s="102">
        <f t="shared" si="45"/>
        <v>36</v>
      </c>
      <c r="CO13" s="102">
        <f t="shared" si="46"/>
        <v>2900</v>
      </c>
      <c r="CP13" s="102" t="str">
        <f t="shared" si="47"/>
        <v/>
      </c>
    </row>
    <row r="14" spans="1:94">
      <c r="B14" t="s">
        <v>252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10.332000000000001</v>
      </c>
      <c r="AB14" s="233">
        <f t="shared" si="2"/>
        <v>12.739174193481931</v>
      </c>
      <c r="AC14" s="233">
        <f t="shared" si="3"/>
        <v>7.9248258065180703</v>
      </c>
      <c r="AD14">
        <v>2.95</v>
      </c>
      <c r="AE14" s="233">
        <f t="shared" si="4"/>
        <v>7.9374301675977676</v>
      </c>
      <c r="AF14" s="233">
        <f t="shared" si="5"/>
        <v>8.0830597168027865</v>
      </c>
      <c r="AG14" s="233">
        <f t="shared" si="6"/>
        <v>7.7918006183927488</v>
      </c>
      <c r="AH14">
        <v>6.5</v>
      </c>
      <c r="AI14" s="233">
        <f t="shared" si="7"/>
        <v>3.3601117318435763</v>
      </c>
      <c r="AJ14" s="233">
        <f t="shared" si="8"/>
        <v>6.3851512410714601</v>
      </c>
      <c r="AK14" s="233">
        <f t="shared" si="9"/>
        <v>0.33507222261569281</v>
      </c>
      <c r="AL14">
        <v>7</v>
      </c>
      <c r="AM14" s="233">
        <f t="shared" si="10"/>
        <v>48.104347826086951</v>
      </c>
      <c r="AN14" s="233">
        <f t="shared" si="11"/>
        <v>52.277593646348265</v>
      </c>
      <c r="AO14" s="233">
        <f t="shared" si="12"/>
        <v>43.931102005825636</v>
      </c>
      <c r="AP14" s="233" t="str">
        <f t="shared" si="13"/>
        <v/>
      </c>
      <c r="AQ14" s="233" t="e">
        <f t="shared" si="14"/>
        <v>#VALUE!</v>
      </c>
      <c r="AR14" s="233" t="e">
        <f t="shared" si="15"/>
        <v>#VALUE!</v>
      </c>
      <c r="AS14" s="235">
        <f t="shared" si="16"/>
        <v>33.105027932960894</v>
      </c>
      <c r="AT14" s="235">
        <f t="shared" si="17"/>
        <v>50.535961542150602</v>
      </c>
      <c r="AU14" s="235">
        <f t="shared" si="18"/>
        <v>15.67409432377119</v>
      </c>
      <c r="AV14">
        <v>100</v>
      </c>
      <c r="AW14" s="235">
        <f t="shared" si="19"/>
        <v>62.766666666666666</v>
      </c>
      <c r="AX14" s="235">
        <f t="shared" si="20"/>
        <v>80.98511149172171</v>
      </c>
      <c r="AY14" s="235">
        <f t="shared" si="21"/>
        <v>44.548221841611614</v>
      </c>
      <c r="AZ14" s="235">
        <f t="shared" si="22"/>
        <v>2941.6666666666665</v>
      </c>
      <c r="BA14" s="235">
        <f t="shared" si="23"/>
        <v>4966.9775952753826</v>
      </c>
      <c r="BB14" s="235">
        <f t="shared" si="24"/>
        <v>916.35573805795048</v>
      </c>
      <c r="BC14" s="235">
        <f t="shared" si="25"/>
        <v>53.18888888888889</v>
      </c>
      <c r="BD14" s="235">
        <f t="shared" si="26"/>
        <v>112.67052202318322</v>
      </c>
      <c r="BE14" s="235">
        <f t="shared" si="27"/>
        <v>-6.2927442454054372</v>
      </c>
      <c r="BF14" s="235">
        <f t="shared" si="28"/>
        <v>3577.2222222222222</v>
      </c>
      <c r="BG14" s="235">
        <f t="shared" si="29"/>
        <v>5636.1265941907786</v>
      </c>
      <c r="BH14" s="235">
        <f t="shared" si="30"/>
        <v>1518.3178502536657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12.8</v>
      </c>
      <c r="CE14" s="102">
        <f t="shared" si="36"/>
        <v>10.199999999999999</v>
      </c>
      <c r="CF14" s="102">
        <f t="shared" si="37"/>
        <v>97</v>
      </c>
      <c r="CG14" s="102">
        <f t="shared" si="38"/>
        <v>7.97</v>
      </c>
      <c r="CH14" s="102">
        <f t="shared" si="39"/>
        <v>3</v>
      </c>
      <c r="CI14" s="102" t="str">
        <f t="shared" si="40"/>
        <v/>
      </c>
      <c r="CJ14" s="102">
        <f t="shared" si="41"/>
        <v>2.2999999999999998</v>
      </c>
      <c r="CK14" s="102">
        <f t="shared" si="42"/>
        <v>12</v>
      </c>
      <c r="CL14" s="102">
        <f t="shared" si="43"/>
        <v>42</v>
      </c>
      <c r="CM14" s="102">
        <f t="shared" si="44"/>
        <v>2000</v>
      </c>
      <c r="CN14" s="102">
        <f t="shared" si="45"/>
        <v>11</v>
      </c>
      <c r="CO14" s="102">
        <f t="shared" si="46"/>
        <v>2600</v>
      </c>
      <c r="CP14" s="102" t="str">
        <f t="shared" si="47"/>
        <v/>
      </c>
    </row>
    <row r="15" spans="1:94">
      <c r="B15" t="s">
        <v>252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10.332000000000001</v>
      </c>
      <c r="AB15" s="233">
        <f t="shared" si="2"/>
        <v>12.739174193481931</v>
      </c>
      <c r="AC15" s="233">
        <f t="shared" si="3"/>
        <v>7.9248258065180703</v>
      </c>
      <c r="AD15">
        <v>2.95</v>
      </c>
      <c r="AE15" s="233">
        <f t="shared" si="4"/>
        <v>7.9374301675977676</v>
      </c>
      <c r="AF15" s="233">
        <f t="shared" si="5"/>
        <v>8.0830597168027865</v>
      </c>
      <c r="AG15" s="233">
        <f t="shared" si="6"/>
        <v>7.7918006183927488</v>
      </c>
      <c r="AH15">
        <v>6.5</v>
      </c>
      <c r="AI15" s="233">
        <f t="shared" si="7"/>
        <v>3.3601117318435763</v>
      </c>
      <c r="AJ15" s="233">
        <f t="shared" si="8"/>
        <v>6.3851512410714601</v>
      </c>
      <c r="AK15" s="233">
        <f t="shared" si="9"/>
        <v>0.33507222261569281</v>
      </c>
      <c r="AL15">
        <v>7</v>
      </c>
      <c r="AM15" s="233">
        <f t="shared" si="10"/>
        <v>48.104347826086951</v>
      </c>
      <c r="AN15" s="233">
        <f t="shared" si="11"/>
        <v>52.277593646348265</v>
      </c>
      <c r="AO15" s="233">
        <f t="shared" si="12"/>
        <v>43.931102005825636</v>
      </c>
      <c r="AP15" s="233" t="str">
        <f t="shared" si="13"/>
        <v/>
      </c>
      <c r="AQ15" s="233" t="e">
        <f t="shared" si="14"/>
        <v>#VALUE!</v>
      </c>
      <c r="AR15" s="233" t="e">
        <f t="shared" si="15"/>
        <v>#VALUE!</v>
      </c>
      <c r="AS15" s="235">
        <f t="shared" si="16"/>
        <v>33.105027932960894</v>
      </c>
      <c r="AT15" s="235">
        <f t="shared" si="17"/>
        <v>50.535961542150602</v>
      </c>
      <c r="AU15" s="235">
        <f t="shared" si="18"/>
        <v>15.67409432377119</v>
      </c>
      <c r="AV15">
        <v>100</v>
      </c>
      <c r="AW15" s="235">
        <f t="shared" si="19"/>
        <v>62.766666666666666</v>
      </c>
      <c r="AX15" s="235">
        <f t="shared" si="20"/>
        <v>80.98511149172171</v>
      </c>
      <c r="AY15" s="235">
        <f t="shared" si="21"/>
        <v>44.548221841611614</v>
      </c>
      <c r="AZ15" s="235">
        <f t="shared" si="22"/>
        <v>2941.6666666666665</v>
      </c>
      <c r="BA15" s="235">
        <f t="shared" si="23"/>
        <v>4966.9775952753826</v>
      </c>
      <c r="BB15" s="235">
        <f t="shared" si="24"/>
        <v>916.35573805795048</v>
      </c>
      <c r="BC15" s="235">
        <f t="shared" si="25"/>
        <v>53.18888888888889</v>
      </c>
      <c r="BD15" s="235">
        <f t="shared" si="26"/>
        <v>112.67052202318322</v>
      </c>
      <c r="BE15" s="235">
        <f t="shared" si="27"/>
        <v>-6.2927442454054372</v>
      </c>
      <c r="BF15" s="235">
        <f t="shared" si="28"/>
        <v>3577.2222222222222</v>
      </c>
      <c r="BG15" s="235">
        <f t="shared" si="29"/>
        <v>5636.1265941907786</v>
      </c>
      <c r="BH15" s="235">
        <f t="shared" si="30"/>
        <v>1518.3178502536657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16.600000000000001</v>
      </c>
      <c r="CE15" s="102">
        <f t="shared" si="36"/>
        <v>7.6</v>
      </c>
      <c r="CF15" s="102">
        <f t="shared" si="37"/>
        <v>78</v>
      </c>
      <c r="CG15" s="102">
        <f t="shared" si="38"/>
        <v>7.82</v>
      </c>
      <c r="CH15" s="102">
        <f t="shared" si="39"/>
        <v>2.2999999999999998</v>
      </c>
      <c r="CI15" s="102" t="str">
        <f t="shared" si="40"/>
        <v/>
      </c>
      <c r="CJ15" s="102">
        <f t="shared" si="41"/>
        <v>1.8</v>
      </c>
      <c r="CK15" s="102">
        <f t="shared" si="42"/>
        <v>47</v>
      </c>
      <c r="CL15" s="102">
        <f t="shared" si="43"/>
        <v>70</v>
      </c>
      <c r="CM15" s="102">
        <f t="shared" si="44"/>
        <v>1800</v>
      </c>
      <c r="CN15" s="102">
        <f t="shared" si="45"/>
        <v>52</v>
      </c>
      <c r="CO15" s="102">
        <f t="shared" si="46"/>
        <v>2400</v>
      </c>
      <c r="CP15" s="102" t="str">
        <f t="shared" si="47"/>
        <v/>
      </c>
    </row>
    <row r="16" spans="1:94">
      <c r="B16" t="s">
        <v>252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10.332000000000001</v>
      </c>
      <c r="AB16" s="233">
        <f t="shared" si="2"/>
        <v>12.739174193481931</v>
      </c>
      <c r="AC16" s="233">
        <f t="shared" si="3"/>
        <v>7.9248258065180703</v>
      </c>
      <c r="AD16">
        <v>2.95</v>
      </c>
      <c r="AE16" s="233">
        <f t="shared" si="4"/>
        <v>7.9374301675977676</v>
      </c>
      <c r="AF16" s="233">
        <f t="shared" si="5"/>
        <v>8.0830597168027865</v>
      </c>
      <c r="AG16" s="233">
        <f t="shared" si="6"/>
        <v>7.7918006183927488</v>
      </c>
      <c r="AH16">
        <v>6.5</v>
      </c>
      <c r="AI16" s="233">
        <f t="shared" si="7"/>
        <v>3.3601117318435763</v>
      </c>
      <c r="AJ16" s="233">
        <f t="shared" si="8"/>
        <v>6.3851512410714601</v>
      </c>
      <c r="AK16" s="233">
        <f t="shared" si="9"/>
        <v>0.33507222261569281</v>
      </c>
      <c r="AL16">
        <v>7</v>
      </c>
      <c r="AM16" s="233">
        <f t="shared" si="10"/>
        <v>48.104347826086951</v>
      </c>
      <c r="AN16" s="233">
        <f t="shared" si="11"/>
        <v>52.277593646348265</v>
      </c>
      <c r="AO16" s="233">
        <f t="shared" si="12"/>
        <v>43.931102005825636</v>
      </c>
      <c r="AP16" s="233" t="str">
        <f t="shared" si="13"/>
        <v/>
      </c>
      <c r="AQ16" s="233" t="e">
        <f t="shared" si="14"/>
        <v>#VALUE!</v>
      </c>
      <c r="AR16" s="233" t="e">
        <f t="shared" si="15"/>
        <v>#VALUE!</v>
      </c>
      <c r="AS16" s="235">
        <f t="shared" si="16"/>
        <v>33.105027932960894</v>
      </c>
      <c r="AT16" s="235">
        <f t="shared" si="17"/>
        <v>50.535961542150602</v>
      </c>
      <c r="AU16" s="235">
        <f t="shared" si="18"/>
        <v>15.67409432377119</v>
      </c>
      <c r="AV16">
        <v>100</v>
      </c>
      <c r="AW16" s="235">
        <f t="shared" si="19"/>
        <v>62.766666666666666</v>
      </c>
      <c r="AX16" s="235">
        <f t="shared" si="20"/>
        <v>80.98511149172171</v>
      </c>
      <c r="AY16" s="235">
        <f t="shared" si="21"/>
        <v>44.548221841611614</v>
      </c>
      <c r="AZ16" s="235">
        <f t="shared" si="22"/>
        <v>2941.6666666666665</v>
      </c>
      <c r="BA16" s="235">
        <f t="shared" si="23"/>
        <v>4966.9775952753826</v>
      </c>
      <c r="BB16" s="235">
        <f t="shared" si="24"/>
        <v>916.35573805795048</v>
      </c>
      <c r="BC16" s="235">
        <f t="shared" si="25"/>
        <v>53.18888888888889</v>
      </c>
      <c r="BD16" s="235">
        <f t="shared" si="26"/>
        <v>112.67052202318322</v>
      </c>
      <c r="BE16" s="235">
        <f t="shared" si="27"/>
        <v>-6.2927442454054372</v>
      </c>
      <c r="BF16" s="235">
        <f t="shared" si="28"/>
        <v>3577.2222222222222</v>
      </c>
      <c r="BG16" s="235">
        <f t="shared" si="29"/>
        <v>5636.1265941907786</v>
      </c>
      <c r="BH16" s="235">
        <f t="shared" si="30"/>
        <v>1518.3178502536657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6.07</v>
      </c>
      <c r="CF16" s="102">
        <f t="shared" si="37"/>
        <v>70</v>
      </c>
      <c r="CG16" s="102">
        <f t="shared" si="38"/>
        <v>7.65</v>
      </c>
      <c r="CH16" s="102">
        <f t="shared" si="39"/>
        <v>1.5</v>
      </c>
      <c r="CI16" s="102" t="str">
        <f t="shared" si="40"/>
        <v/>
      </c>
      <c r="CJ16" s="102">
        <f t="shared" si="41"/>
        <v>2</v>
      </c>
      <c r="CK16" s="102">
        <f t="shared" si="42"/>
        <v>79</v>
      </c>
      <c r="CL16" s="102">
        <f t="shared" si="43"/>
        <v>110</v>
      </c>
      <c r="CM16" s="102">
        <f t="shared" si="44"/>
        <v>1100</v>
      </c>
      <c r="CN16" s="102">
        <f t="shared" si="45"/>
        <v>38</v>
      </c>
      <c r="CO16" s="102">
        <f t="shared" si="46"/>
        <v>1900</v>
      </c>
      <c r="CP16" s="102" t="str">
        <f t="shared" si="47"/>
        <v/>
      </c>
    </row>
    <row r="17" spans="2:94">
      <c r="B17" t="s">
        <v>252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10.332000000000001</v>
      </c>
      <c r="AB17" s="233">
        <f t="shared" si="2"/>
        <v>12.739174193481931</v>
      </c>
      <c r="AC17" s="233">
        <f t="shared" si="3"/>
        <v>7.9248258065180703</v>
      </c>
      <c r="AD17">
        <v>2.95</v>
      </c>
      <c r="AE17" s="233">
        <f t="shared" si="4"/>
        <v>7.9374301675977676</v>
      </c>
      <c r="AF17" s="233">
        <f t="shared" si="5"/>
        <v>8.0830597168027865</v>
      </c>
      <c r="AG17" s="233">
        <f t="shared" si="6"/>
        <v>7.7918006183927488</v>
      </c>
      <c r="AH17">
        <v>6.5</v>
      </c>
      <c r="AI17" s="233">
        <f t="shared" si="7"/>
        <v>3.3601117318435763</v>
      </c>
      <c r="AJ17" s="233">
        <f t="shared" si="8"/>
        <v>6.3851512410714601</v>
      </c>
      <c r="AK17" s="233">
        <f t="shared" si="9"/>
        <v>0.33507222261569281</v>
      </c>
      <c r="AL17">
        <v>7</v>
      </c>
      <c r="AM17" s="233">
        <f t="shared" si="10"/>
        <v>48.104347826086951</v>
      </c>
      <c r="AN17" s="233">
        <f t="shared" si="11"/>
        <v>52.277593646348265</v>
      </c>
      <c r="AO17" s="233">
        <f t="shared" si="12"/>
        <v>43.931102005825636</v>
      </c>
      <c r="AP17" s="233" t="str">
        <f t="shared" si="13"/>
        <v/>
      </c>
      <c r="AQ17" s="233" t="e">
        <f t="shared" si="14"/>
        <v>#VALUE!</v>
      </c>
      <c r="AR17" s="233" t="e">
        <f t="shared" si="15"/>
        <v>#VALUE!</v>
      </c>
      <c r="AS17" s="235">
        <f t="shared" si="16"/>
        <v>33.105027932960894</v>
      </c>
      <c r="AT17" s="235">
        <f t="shared" si="17"/>
        <v>50.535961542150602</v>
      </c>
      <c r="AU17" s="235">
        <f t="shared" si="18"/>
        <v>15.67409432377119</v>
      </c>
      <c r="AV17">
        <v>100</v>
      </c>
      <c r="AW17" s="235">
        <f t="shared" si="19"/>
        <v>62.766666666666666</v>
      </c>
      <c r="AX17" s="235">
        <f t="shared" si="20"/>
        <v>80.98511149172171</v>
      </c>
      <c r="AY17" s="235">
        <f t="shared" si="21"/>
        <v>44.548221841611614</v>
      </c>
      <c r="AZ17" s="235">
        <f t="shared" si="22"/>
        <v>2941.6666666666665</v>
      </c>
      <c r="BA17" s="235">
        <f t="shared" si="23"/>
        <v>4966.9775952753826</v>
      </c>
      <c r="BB17" s="235">
        <f t="shared" si="24"/>
        <v>916.35573805795048</v>
      </c>
      <c r="BC17" s="235">
        <f t="shared" si="25"/>
        <v>53.18888888888889</v>
      </c>
      <c r="BD17" s="235">
        <f t="shared" si="26"/>
        <v>112.67052202318322</v>
      </c>
      <c r="BE17" s="235">
        <f t="shared" si="27"/>
        <v>-6.2927442454054372</v>
      </c>
      <c r="BF17" s="235">
        <f t="shared" si="28"/>
        <v>3577.2222222222222</v>
      </c>
      <c r="BG17" s="235">
        <f t="shared" si="29"/>
        <v>5636.1265941907786</v>
      </c>
      <c r="BH17" s="235">
        <f t="shared" si="30"/>
        <v>1518.3178502536657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16.7</v>
      </c>
      <c r="CE17" s="102">
        <f t="shared" si="36"/>
        <v>8.3000000000000007</v>
      </c>
      <c r="CF17" s="102">
        <f t="shared" si="37"/>
        <v>86</v>
      </c>
      <c r="CG17" s="102">
        <f t="shared" si="38"/>
        <v>7.9</v>
      </c>
      <c r="CH17" s="102">
        <f t="shared" si="39"/>
        <v>2</v>
      </c>
      <c r="CI17" s="102" t="str">
        <f t="shared" si="40"/>
        <v/>
      </c>
      <c r="CJ17" s="102">
        <f t="shared" si="41"/>
        <v>1.5</v>
      </c>
      <c r="CK17" s="102">
        <f t="shared" si="42"/>
        <v>64</v>
      </c>
      <c r="CL17" s="102">
        <f t="shared" si="43"/>
        <v>86</v>
      </c>
      <c r="CM17" s="102">
        <f t="shared" si="44"/>
        <v>4400</v>
      </c>
      <c r="CN17" s="102">
        <f t="shared" si="45"/>
        <v>24</v>
      </c>
      <c r="CO17" s="102">
        <f t="shared" si="46"/>
        <v>5000</v>
      </c>
      <c r="CP17" s="102" t="str">
        <f t="shared" si="47"/>
        <v/>
      </c>
    </row>
    <row r="18" spans="2:94">
      <c r="B18" t="s">
        <v>252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10.332000000000001</v>
      </c>
      <c r="AB18" s="233">
        <f t="shared" si="2"/>
        <v>12.739174193481931</v>
      </c>
      <c r="AC18" s="233">
        <f t="shared" si="3"/>
        <v>7.9248258065180703</v>
      </c>
      <c r="AD18">
        <v>2.95</v>
      </c>
      <c r="AE18" s="233">
        <f t="shared" si="4"/>
        <v>7.9374301675977676</v>
      </c>
      <c r="AF18" s="233">
        <f t="shared" si="5"/>
        <v>8.0830597168027865</v>
      </c>
      <c r="AG18" s="233">
        <f t="shared" si="6"/>
        <v>7.7918006183927488</v>
      </c>
      <c r="AH18">
        <v>6.5</v>
      </c>
      <c r="AI18" s="233">
        <f t="shared" si="7"/>
        <v>3.3601117318435763</v>
      </c>
      <c r="AJ18" s="233">
        <f t="shared" si="8"/>
        <v>6.3851512410714601</v>
      </c>
      <c r="AK18" s="233">
        <f t="shared" si="9"/>
        <v>0.33507222261569281</v>
      </c>
      <c r="AL18">
        <v>7</v>
      </c>
      <c r="AM18" s="233">
        <f t="shared" si="10"/>
        <v>48.104347826086951</v>
      </c>
      <c r="AN18" s="233">
        <f t="shared" si="11"/>
        <v>52.277593646348265</v>
      </c>
      <c r="AO18" s="233">
        <f t="shared" si="12"/>
        <v>43.931102005825636</v>
      </c>
      <c r="AP18" s="233" t="str">
        <f t="shared" si="13"/>
        <v/>
      </c>
      <c r="AQ18" s="233" t="e">
        <f t="shared" si="14"/>
        <v>#VALUE!</v>
      </c>
      <c r="AR18" s="233" t="e">
        <f t="shared" si="15"/>
        <v>#VALUE!</v>
      </c>
      <c r="AS18" s="235">
        <f t="shared" si="16"/>
        <v>33.105027932960894</v>
      </c>
      <c r="AT18" s="235">
        <f t="shared" si="17"/>
        <v>50.535961542150602</v>
      </c>
      <c r="AU18" s="235">
        <f t="shared" si="18"/>
        <v>15.67409432377119</v>
      </c>
      <c r="AV18">
        <v>100</v>
      </c>
      <c r="AW18" s="235">
        <f t="shared" si="19"/>
        <v>62.766666666666666</v>
      </c>
      <c r="AX18" s="235">
        <f t="shared" si="20"/>
        <v>80.98511149172171</v>
      </c>
      <c r="AY18" s="235">
        <f t="shared" si="21"/>
        <v>44.548221841611614</v>
      </c>
      <c r="AZ18" s="235">
        <f t="shared" si="22"/>
        <v>2941.6666666666665</v>
      </c>
      <c r="BA18" s="235">
        <f t="shared" si="23"/>
        <v>4966.9775952753826</v>
      </c>
      <c r="BB18" s="235">
        <f t="shared" si="24"/>
        <v>916.35573805795048</v>
      </c>
      <c r="BC18" s="235">
        <f t="shared" si="25"/>
        <v>53.18888888888889</v>
      </c>
      <c r="BD18" s="235">
        <f t="shared" si="26"/>
        <v>112.67052202318322</v>
      </c>
      <c r="BE18" s="235">
        <f t="shared" si="27"/>
        <v>-6.2927442454054372</v>
      </c>
      <c r="BF18" s="235">
        <f t="shared" si="28"/>
        <v>3577.2222222222222</v>
      </c>
      <c r="BG18" s="235">
        <f t="shared" si="29"/>
        <v>5636.1265941907786</v>
      </c>
      <c r="BH18" s="235">
        <f t="shared" si="30"/>
        <v>1518.3178502536657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14.1</v>
      </c>
      <c r="CE18" s="102">
        <f t="shared" si="36"/>
        <v>9.8000000000000007</v>
      </c>
      <c r="CF18" s="102">
        <f t="shared" si="37"/>
        <v>96</v>
      </c>
      <c r="CG18" s="102">
        <f t="shared" si="38"/>
        <v>7.9</v>
      </c>
      <c r="CH18" s="102">
        <f t="shared" si="39"/>
        <v>3.1</v>
      </c>
      <c r="CI18" s="102" t="str">
        <f t="shared" si="40"/>
        <v/>
      </c>
      <c r="CJ18" s="102">
        <f t="shared" si="41"/>
        <v>2.2999999999999998</v>
      </c>
      <c r="CK18" s="102">
        <f t="shared" si="42"/>
        <v>48</v>
      </c>
      <c r="CL18" s="102">
        <f t="shared" si="43"/>
        <v>61</v>
      </c>
      <c r="CM18" s="102">
        <f t="shared" si="44"/>
        <v>4500</v>
      </c>
      <c r="CN18" s="102">
        <f t="shared" si="45"/>
        <v>22</v>
      </c>
      <c r="CO18" s="102">
        <f t="shared" si="46"/>
        <v>5200</v>
      </c>
      <c r="CP18" s="102" t="str">
        <f t="shared" si="47"/>
        <v/>
      </c>
    </row>
    <row r="19" spans="2:94">
      <c r="B19" t="s">
        <v>252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10.332000000000001</v>
      </c>
      <c r="AB19" s="233">
        <f t="shared" si="2"/>
        <v>12.739174193481931</v>
      </c>
      <c r="AC19" s="233">
        <f t="shared" si="3"/>
        <v>7.9248258065180703</v>
      </c>
      <c r="AD19">
        <v>2.95</v>
      </c>
      <c r="AE19" s="233">
        <f t="shared" si="4"/>
        <v>7.9374301675977676</v>
      </c>
      <c r="AF19" s="233">
        <f t="shared" si="5"/>
        <v>8.0830597168027865</v>
      </c>
      <c r="AG19" s="233">
        <f t="shared" si="6"/>
        <v>7.7918006183927488</v>
      </c>
      <c r="AH19">
        <v>6.5</v>
      </c>
      <c r="AI19" s="233">
        <f t="shared" si="7"/>
        <v>3.3601117318435763</v>
      </c>
      <c r="AJ19" s="233">
        <f t="shared" si="8"/>
        <v>6.3851512410714601</v>
      </c>
      <c r="AK19" s="233">
        <f t="shared" si="9"/>
        <v>0.33507222261569281</v>
      </c>
      <c r="AL19">
        <v>7</v>
      </c>
      <c r="AM19" s="233">
        <f t="shared" si="10"/>
        <v>48.104347826086951</v>
      </c>
      <c r="AN19" s="233">
        <f t="shared" si="11"/>
        <v>52.277593646348265</v>
      </c>
      <c r="AO19" s="233">
        <f t="shared" si="12"/>
        <v>43.931102005825636</v>
      </c>
      <c r="AP19" s="233" t="str">
        <f t="shared" si="13"/>
        <v/>
      </c>
      <c r="AQ19" s="233" t="e">
        <f t="shared" si="14"/>
        <v>#VALUE!</v>
      </c>
      <c r="AR19" s="233" t="e">
        <f t="shared" si="15"/>
        <v>#VALUE!</v>
      </c>
      <c r="AS19" s="235">
        <f t="shared" si="16"/>
        <v>33.105027932960894</v>
      </c>
      <c r="AT19" s="235">
        <f t="shared" si="17"/>
        <v>50.535961542150602</v>
      </c>
      <c r="AU19" s="235">
        <f t="shared" si="18"/>
        <v>15.67409432377119</v>
      </c>
      <c r="AV19">
        <v>100</v>
      </c>
      <c r="AW19" s="235">
        <f t="shared" si="19"/>
        <v>62.766666666666666</v>
      </c>
      <c r="AX19" s="235">
        <f t="shared" si="20"/>
        <v>80.98511149172171</v>
      </c>
      <c r="AY19" s="235">
        <f t="shared" si="21"/>
        <v>44.548221841611614</v>
      </c>
      <c r="AZ19" s="235">
        <f t="shared" si="22"/>
        <v>2941.6666666666665</v>
      </c>
      <c r="BA19" s="235">
        <f t="shared" si="23"/>
        <v>4966.9775952753826</v>
      </c>
      <c r="BB19" s="235">
        <f t="shared" si="24"/>
        <v>916.35573805795048</v>
      </c>
      <c r="BC19" s="235">
        <f t="shared" si="25"/>
        <v>53.18888888888889</v>
      </c>
      <c r="BD19" s="235">
        <f t="shared" si="26"/>
        <v>112.67052202318322</v>
      </c>
      <c r="BE19" s="235">
        <f t="shared" si="27"/>
        <v>-6.2927442454054372</v>
      </c>
      <c r="BF19" s="235">
        <f t="shared" si="28"/>
        <v>3577.2222222222222</v>
      </c>
      <c r="BG19" s="235">
        <f t="shared" si="29"/>
        <v>5636.1265941907786</v>
      </c>
      <c r="BH19" s="235">
        <f t="shared" si="30"/>
        <v>1518.3178502536657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8.3000000000000007</v>
      </c>
      <c r="CE19" s="102">
        <f t="shared" si="36"/>
        <v>10.199999999999999</v>
      </c>
      <c r="CF19" s="102">
        <f t="shared" si="37"/>
        <v>87</v>
      </c>
      <c r="CG19" s="102">
        <f t="shared" si="38"/>
        <v>7.99</v>
      </c>
      <c r="CH19" s="102">
        <f t="shared" si="39"/>
        <v>2.4</v>
      </c>
      <c r="CI19" s="102" t="str">
        <f t="shared" si="40"/>
        <v/>
      </c>
      <c r="CJ19" s="102">
        <f t="shared" si="41"/>
        <v>1.8</v>
      </c>
      <c r="CK19" s="102">
        <f t="shared" si="42"/>
        <v>32</v>
      </c>
      <c r="CL19" s="102">
        <f t="shared" si="43"/>
        <v>47</v>
      </c>
      <c r="CM19" s="102">
        <f t="shared" si="44"/>
        <v>2300</v>
      </c>
      <c r="CN19" s="102">
        <f t="shared" si="45"/>
        <v>10</v>
      </c>
      <c r="CO19" s="102">
        <f t="shared" si="46"/>
        <v>2900</v>
      </c>
      <c r="CP19" s="102" t="str">
        <f t="shared" si="47"/>
        <v/>
      </c>
    </row>
    <row r="20" spans="2:94">
      <c r="B20" t="s">
        <v>252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10.332000000000001</v>
      </c>
      <c r="AB20" s="233">
        <f t="shared" si="2"/>
        <v>12.739174193481931</v>
      </c>
      <c r="AC20" s="233">
        <f t="shared" si="3"/>
        <v>7.9248258065180703</v>
      </c>
      <c r="AD20">
        <v>2.95</v>
      </c>
      <c r="AE20" s="233">
        <f t="shared" si="4"/>
        <v>7.9374301675977676</v>
      </c>
      <c r="AF20" s="233">
        <f t="shared" si="5"/>
        <v>8.0830597168027865</v>
      </c>
      <c r="AG20" s="233">
        <f t="shared" si="6"/>
        <v>7.7918006183927488</v>
      </c>
      <c r="AH20">
        <v>6.5</v>
      </c>
      <c r="AI20" s="233">
        <f t="shared" si="7"/>
        <v>3.3601117318435763</v>
      </c>
      <c r="AJ20" s="233">
        <f t="shared" si="8"/>
        <v>6.3851512410714601</v>
      </c>
      <c r="AK20" s="233">
        <f t="shared" si="9"/>
        <v>0.33507222261569281</v>
      </c>
      <c r="AL20">
        <v>7</v>
      </c>
      <c r="AM20" s="233">
        <f t="shared" si="10"/>
        <v>48.104347826086951</v>
      </c>
      <c r="AN20" s="233">
        <f t="shared" si="11"/>
        <v>52.277593646348265</v>
      </c>
      <c r="AO20" s="233">
        <f t="shared" si="12"/>
        <v>43.931102005825636</v>
      </c>
      <c r="AP20" s="233" t="str">
        <f t="shared" si="13"/>
        <v/>
      </c>
      <c r="AQ20" s="233" t="e">
        <f t="shared" si="14"/>
        <v>#VALUE!</v>
      </c>
      <c r="AR20" s="233" t="e">
        <f t="shared" si="15"/>
        <v>#VALUE!</v>
      </c>
      <c r="AS20" s="235">
        <f t="shared" si="16"/>
        <v>33.105027932960894</v>
      </c>
      <c r="AT20" s="235">
        <f t="shared" si="17"/>
        <v>50.535961542150602</v>
      </c>
      <c r="AU20" s="235">
        <f t="shared" si="18"/>
        <v>15.67409432377119</v>
      </c>
      <c r="AV20">
        <v>100</v>
      </c>
      <c r="AW20" s="235">
        <f t="shared" si="19"/>
        <v>62.766666666666666</v>
      </c>
      <c r="AX20" s="235">
        <f t="shared" si="20"/>
        <v>80.98511149172171</v>
      </c>
      <c r="AY20" s="235">
        <f t="shared" si="21"/>
        <v>44.548221841611614</v>
      </c>
      <c r="AZ20" s="235">
        <f t="shared" si="22"/>
        <v>2941.6666666666665</v>
      </c>
      <c r="BA20" s="235">
        <f t="shared" si="23"/>
        <v>4966.9775952753826</v>
      </c>
      <c r="BB20" s="235">
        <f t="shared" si="24"/>
        <v>916.35573805795048</v>
      </c>
      <c r="BC20" s="235">
        <f t="shared" si="25"/>
        <v>53.18888888888889</v>
      </c>
      <c r="BD20" s="235">
        <f t="shared" si="26"/>
        <v>112.67052202318322</v>
      </c>
      <c r="BE20" s="235">
        <f t="shared" si="27"/>
        <v>-6.2927442454054372</v>
      </c>
      <c r="BF20" s="235">
        <f t="shared" si="28"/>
        <v>3577.2222222222222</v>
      </c>
      <c r="BG20" s="235">
        <f t="shared" si="29"/>
        <v>5636.1265941907786</v>
      </c>
      <c r="BH20" s="235">
        <f t="shared" si="30"/>
        <v>1518.3178502536657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6.6</v>
      </c>
      <c r="CE20" s="102">
        <f t="shared" si="36"/>
        <v>11.1</v>
      </c>
      <c r="CF20" s="102">
        <f t="shared" si="37"/>
        <v>91</v>
      </c>
      <c r="CG20" s="102">
        <f t="shared" si="38"/>
        <v>7.9</v>
      </c>
      <c r="CH20" s="102">
        <f t="shared" si="39"/>
        <v>4.5999999999999996</v>
      </c>
      <c r="CI20" s="102" t="str">
        <f t="shared" si="40"/>
        <v/>
      </c>
      <c r="CJ20" s="102">
        <f t="shared" si="41"/>
        <v>0.9</v>
      </c>
      <c r="CK20" s="102">
        <f t="shared" si="42"/>
        <v>37</v>
      </c>
      <c r="CL20" s="102">
        <f t="shared" si="43"/>
        <v>100</v>
      </c>
      <c r="CM20" s="102">
        <f t="shared" si="44"/>
        <v>7200</v>
      </c>
      <c r="CN20" s="102">
        <f t="shared" si="45"/>
        <v>43</v>
      </c>
      <c r="CO20" s="102">
        <f t="shared" si="46"/>
        <v>7900</v>
      </c>
      <c r="CP20" s="102" t="str">
        <f t="shared" si="47"/>
        <v/>
      </c>
    </row>
    <row r="21" spans="2:94">
      <c r="B21" t="s">
        <v>252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10.332000000000001</v>
      </c>
      <c r="AB21" s="233">
        <f t="shared" si="2"/>
        <v>12.739174193481931</v>
      </c>
      <c r="AC21" s="233">
        <f t="shared" si="3"/>
        <v>7.9248258065180703</v>
      </c>
      <c r="AD21">
        <v>2.95</v>
      </c>
      <c r="AE21" s="233">
        <f t="shared" si="4"/>
        <v>7.9374301675977676</v>
      </c>
      <c r="AF21" s="233">
        <f t="shared" si="5"/>
        <v>8.0830597168027865</v>
      </c>
      <c r="AG21" s="233">
        <f t="shared" si="6"/>
        <v>7.7918006183927488</v>
      </c>
      <c r="AH21">
        <v>6.5</v>
      </c>
      <c r="AI21" s="233">
        <f t="shared" si="7"/>
        <v>3.3601117318435763</v>
      </c>
      <c r="AJ21" s="233">
        <f t="shared" si="8"/>
        <v>6.3851512410714601</v>
      </c>
      <c r="AK21" s="233">
        <f t="shared" si="9"/>
        <v>0.33507222261569281</v>
      </c>
      <c r="AL21">
        <v>7</v>
      </c>
      <c r="AM21" s="233">
        <f t="shared" si="10"/>
        <v>48.104347826086951</v>
      </c>
      <c r="AN21" s="233">
        <f t="shared" si="11"/>
        <v>52.277593646348265</v>
      </c>
      <c r="AO21" s="233">
        <f t="shared" si="12"/>
        <v>43.931102005825636</v>
      </c>
      <c r="AP21" s="233" t="str">
        <f t="shared" si="13"/>
        <v/>
      </c>
      <c r="AQ21" s="233" t="e">
        <f t="shared" si="14"/>
        <v>#VALUE!</v>
      </c>
      <c r="AR21" s="233" t="e">
        <f t="shared" si="15"/>
        <v>#VALUE!</v>
      </c>
      <c r="AS21" s="235">
        <f t="shared" si="16"/>
        <v>33.105027932960894</v>
      </c>
      <c r="AT21" s="235">
        <f t="shared" si="17"/>
        <v>50.535961542150602</v>
      </c>
      <c r="AU21" s="235">
        <f t="shared" si="18"/>
        <v>15.67409432377119</v>
      </c>
      <c r="AV21">
        <v>100</v>
      </c>
      <c r="AW21" s="235">
        <f t="shared" si="19"/>
        <v>62.766666666666666</v>
      </c>
      <c r="AX21" s="235">
        <f t="shared" si="20"/>
        <v>80.98511149172171</v>
      </c>
      <c r="AY21" s="235">
        <f t="shared" si="21"/>
        <v>44.548221841611614</v>
      </c>
      <c r="AZ21" s="235">
        <f t="shared" si="22"/>
        <v>2941.6666666666665</v>
      </c>
      <c r="BA21" s="235">
        <f t="shared" si="23"/>
        <v>4966.9775952753826</v>
      </c>
      <c r="BB21" s="235">
        <f t="shared" si="24"/>
        <v>916.35573805795048</v>
      </c>
      <c r="BC21" s="235">
        <f t="shared" si="25"/>
        <v>53.18888888888889</v>
      </c>
      <c r="BD21" s="235">
        <f t="shared" si="26"/>
        <v>112.67052202318322</v>
      </c>
      <c r="BE21" s="235">
        <f t="shared" si="27"/>
        <v>-6.2927442454054372</v>
      </c>
      <c r="BF21" s="235">
        <f t="shared" si="28"/>
        <v>3577.2222222222222</v>
      </c>
      <c r="BG21" s="235">
        <f t="shared" si="29"/>
        <v>5636.1265941907786</v>
      </c>
      <c r="BH21" s="235">
        <f t="shared" si="30"/>
        <v>1518.3178502536657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0.1</v>
      </c>
      <c r="CE21" s="102">
        <f t="shared" si="36"/>
        <v>13.9</v>
      </c>
      <c r="CF21" s="102">
        <f t="shared" si="37"/>
        <v>95</v>
      </c>
      <c r="CG21" s="102">
        <f t="shared" si="38"/>
        <v>7.92</v>
      </c>
      <c r="CH21" s="102">
        <f t="shared" si="39"/>
        <v>4.2</v>
      </c>
      <c r="CI21" s="102" t="str">
        <f t="shared" si="40"/>
        <v/>
      </c>
      <c r="CJ21" s="102">
        <f t="shared" si="41"/>
        <v>3.4</v>
      </c>
      <c r="CK21" s="102">
        <f t="shared" si="42"/>
        <v>36</v>
      </c>
      <c r="CL21" s="102">
        <f t="shared" si="43"/>
        <v>54</v>
      </c>
      <c r="CM21" s="102">
        <f t="shared" si="44"/>
        <v>5100</v>
      </c>
      <c r="CN21" s="102">
        <f t="shared" si="45"/>
        <v>100</v>
      </c>
      <c r="CO21" s="102">
        <f t="shared" si="46"/>
        <v>6200</v>
      </c>
      <c r="CP21" s="102" t="str">
        <f t="shared" si="47"/>
        <v/>
      </c>
    </row>
    <row r="22" spans="2:94">
      <c r="B22" t="s">
        <v>252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10.332000000000001</v>
      </c>
      <c r="AB22" s="233">
        <f t="shared" si="2"/>
        <v>12.739174193481931</v>
      </c>
      <c r="AC22" s="233">
        <f t="shared" si="3"/>
        <v>7.9248258065180703</v>
      </c>
      <c r="AD22">
        <v>2.95</v>
      </c>
      <c r="AE22" s="233">
        <f t="shared" si="4"/>
        <v>7.9374301675977676</v>
      </c>
      <c r="AF22" s="233">
        <f t="shared" si="5"/>
        <v>8.0830597168027865</v>
      </c>
      <c r="AG22" s="233">
        <f t="shared" si="6"/>
        <v>7.7918006183927488</v>
      </c>
      <c r="AH22">
        <v>6.5</v>
      </c>
      <c r="AI22" s="233">
        <f t="shared" si="7"/>
        <v>3.3601117318435763</v>
      </c>
      <c r="AJ22" s="233">
        <f t="shared" si="8"/>
        <v>6.3851512410714601</v>
      </c>
      <c r="AK22" s="233">
        <f t="shared" si="9"/>
        <v>0.33507222261569281</v>
      </c>
      <c r="AL22">
        <v>7</v>
      </c>
      <c r="AM22" s="233">
        <f t="shared" si="10"/>
        <v>48.104347826086951</v>
      </c>
      <c r="AN22" s="233">
        <f t="shared" si="11"/>
        <v>52.277593646348265</v>
      </c>
      <c r="AO22" s="233">
        <f t="shared" si="12"/>
        <v>43.931102005825636</v>
      </c>
      <c r="AP22" s="233" t="str">
        <f t="shared" si="13"/>
        <v/>
      </c>
      <c r="AQ22" s="233" t="e">
        <f t="shared" si="14"/>
        <v>#VALUE!</v>
      </c>
      <c r="AR22" s="233" t="e">
        <f t="shared" si="15"/>
        <v>#VALUE!</v>
      </c>
      <c r="AS22" s="235">
        <f t="shared" si="16"/>
        <v>33.105027932960894</v>
      </c>
      <c r="AT22" s="235">
        <f t="shared" si="17"/>
        <v>50.535961542150602</v>
      </c>
      <c r="AU22" s="235">
        <f t="shared" si="18"/>
        <v>15.67409432377119</v>
      </c>
      <c r="AV22">
        <v>100</v>
      </c>
      <c r="AW22" s="235">
        <f t="shared" si="19"/>
        <v>62.766666666666666</v>
      </c>
      <c r="AX22" s="235">
        <f t="shared" si="20"/>
        <v>80.98511149172171</v>
      </c>
      <c r="AY22" s="235">
        <f t="shared" si="21"/>
        <v>44.548221841611614</v>
      </c>
      <c r="AZ22" s="235">
        <f t="shared" si="22"/>
        <v>2941.6666666666665</v>
      </c>
      <c r="BA22" s="235">
        <f t="shared" si="23"/>
        <v>4966.9775952753826</v>
      </c>
      <c r="BB22" s="235">
        <f t="shared" si="24"/>
        <v>916.35573805795048</v>
      </c>
      <c r="BC22" s="235">
        <f t="shared" si="25"/>
        <v>53.18888888888889</v>
      </c>
      <c r="BD22" s="235">
        <f t="shared" si="26"/>
        <v>112.67052202318322</v>
      </c>
      <c r="BE22" s="235">
        <f t="shared" si="27"/>
        <v>-6.2927442454054372</v>
      </c>
      <c r="BF22" s="235">
        <f t="shared" si="28"/>
        <v>3577.2222222222222</v>
      </c>
      <c r="BG22" s="235">
        <f t="shared" si="29"/>
        <v>5636.1265941907786</v>
      </c>
      <c r="BH22" s="235">
        <f t="shared" si="30"/>
        <v>1518.3178502536657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0.2</v>
      </c>
      <c r="CE22" s="102">
        <f t="shared" si="36"/>
        <v>13.7</v>
      </c>
      <c r="CF22" s="102">
        <f t="shared" si="37"/>
        <v>94</v>
      </c>
      <c r="CG22" s="102">
        <f t="shared" si="38"/>
        <v>7.87</v>
      </c>
      <c r="CH22" s="102">
        <f t="shared" si="39"/>
        <v>6</v>
      </c>
      <c r="CI22" s="102" t="str">
        <f t="shared" si="40"/>
        <v/>
      </c>
      <c r="CJ22" s="102">
        <f t="shared" si="41"/>
        <v>2.6</v>
      </c>
      <c r="CK22" s="102">
        <f t="shared" si="42"/>
        <v>31</v>
      </c>
      <c r="CL22" s="102">
        <f t="shared" si="43"/>
        <v>56</v>
      </c>
      <c r="CM22" s="102">
        <f t="shared" si="44"/>
        <v>4400</v>
      </c>
      <c r="CN22" s="102">
        <f t="shared" si="45"/>
        <v>170</v>
      </c>
      <c r="CO22" s="102">
        <f t="shared" si="46"/>
        <v>5300</v>
      </c>
      <c r="CP22" s="102" t="str">
        <f t="shared" si="47"/>
        <v/>
      </c>
    </row>
    <row r="23" spans="2:94">
      <c r="B23" t="s">
        <v>252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10.332000000000001</v>
      </c>
      <c r="AB23" s="233">
        <f t="shared" si="2"/>
        <v>12.739174193481931</v>
      </c>
      <c r="AC23" s="233">
        <f t="shared" si="3"/>
        <v>7.9248258065180703</v>
      </c>
      <c r="AD23">
        <v>2.95</v>
      </c>
      <c r="AE23" s="233">
        <f t="shared" si="4"/>
        <v>7.9374301675977676</v>
      </c>
      <c r="AF23" s="233">
        <f t="shared" si="5"/>
        <v>8.0830597168027865</v>
      </c>
      <c r="AG23" s="233">
        <f t="shared" si="6"/>
        <v>7.7918006183927488</v>
      </c>
      <c r="AH23">
        <v>6.5</v>
      </c>
      <c r="AI23" s="233">
        <f t="shared" si="7"/>
        <v>3.3601117318435763</v>
      </c>
      <c r="AJ23" s="233">
        <f t="shared" si="8"/>
        <v>6.3851512410714601</v>
      </c>
      <c r="AK23" s="233">
        <f t="shared" si="9"/>
        <v>0.33507222261569281</v>
      </c>
      <c r="AL23">
        <v>7</v>
      </c>
      <c r="AM23" s="233">
        <f t="shared" si="10"/>
        <v>48.104347826086951</v>
      </c>
      <c r="AN23" s="233">
        <f t="shared" si="11"/>
        <v>52.277593646348265</v>
      </c>
      <c r="AO23" s="233">
        <f t="shared" si="12"/>
        <v>43.931102005825636</v>
      </c>
      <c r="AP23" s="233" t="str">
        <f t="shared" si="13"/>
        <v/>
      </c>
      <c r="AQ23" s="233" t="e">
        <f t="shared" si="14"/>
        <v>#VALUE!</v>
      </c>
      <c r="AR23" s="233" t="e">
        <f t="shared" si="15"/>
        <v>#VALUE!</v>
      </c>
      <c r="AS23" s="235">
        <f t="shared" si="16"/>
        <v>33.105027932960894</v>
      </c>
      <c r="AT23" s="235">
        <f t="shared" si="17"/>
        <v>50.535961542150602</v>
      </c>
      <c r="AU23" s="235">
        <f t="shared" si="18"/>
        <v>15.67409432377119</v>
      </c>
      <c r="AV23">
        <v>100</v>
      </c>
      <c r="AW23" s="235">
        <f t="shared" si="19"/>
        <v>62.766666666666666</v>
      </c>
      <c r="AX23" s="235">
        <f t="shared" si="20"/>
        <v>80.98511149172171</v>
      </c>
      <c r="AY23" s="235">
        <f t="shared" si="21"/>
        <v>44.548221841611614</v>
      </c>
      <c r="AZ23" s="235">
        <f t="shared" si="22"/>
        <v>2941.6666666666665</v>
      </c>
      <c r="BA23" s="235">
        <f t="shared" si="23"/>
        <v>4966.9775952753826</v>
      </c>
      <c r="BB23" s="235">
        <f t="shared" si="24"/>
        <v>916.35573805795048</v>
      </c>
      <c r="BC23" s="235">
        <f t="shared" si="25"/>
        <v>53.18888888888889</v>
      </c>
      <c r="BD23" s="235">
        <f t="shared" si="26"/>
        <v>112.67052202318322</v>
      </c>
      <c r="BE23" s="235">
        <f t="shared" si="27"/>
        <v>-6.2927442454054372</v>
      </c>
      <c r="BF23" s="235">
        <f t="shared" si="28"/>
        <v>3577.2222222222222</v>
      </c>
      <c r="BG23" s="235">
        <f t="shared" si="29"/>
        <v>5636.1265941907786</v>
      </c>
      <c r="BH23" s="235">
        <f t="shared" si="30"/>
        <v>1518.3178502536657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14.1</v>
      </c>
      <c r="CF23" s="102">
        <f t="shared" si="37"/>
        <v>97</v>
      </c>
      <c r="CG23" s="102">
        <f t="shared" si="38"/>
        <v>7.95</v>
      </c>
      <c r="CH23" s="102">
        <f t="shared" si="39"/>
        <v>9.4</v>
      </c>
      <c r="CI23" s="102" t="str">
        <f t="shared" si="40"/>
        <v/>
      </c>
      <c r="CJ23" s="102">
        <f t="shared" si="41"/>
        <v>4.8</v>
      </c>
      <c r="CK23" s="102">
        <f t="shared" si="42"/>
        <v>36</v>
      </c>
      <c r="CL23" s="102">
        <f t="shared" si="43"/>
        <v>63</v>
      </c>
      <c r="CM23" s="102">
        <f t="shared" si="44"/>
        <v>3800</v>
      </c>
      <c r="CN23" s="102">
        <f t="shared" si="45"/>
        <v>120</v>
      </c>
      <c r="CO23" s="102">
        <f t="shared" si="46"/>
        <v>5000</v>
      </c>
      <c r="CP23" s="102" t="str">
        <f t="shared" si="47"/>
        <v/>
      </c>
    </row>
    <row r="24" spans="2:94">
      <c r="B24" t="s">
        <v>252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10.332000000000001</v>
      </c>
      <c r="AB24" s="233">
        <f t="shared" si="2"/>
        <v>12.739174193481931</v>
      </c>
      <c r="AC24" s="233">
        <f t="shared" si="3"/>
        <v>7.9248258065180703</v>
      </c>
      <c r="AD24">
        <v>2.95</v>
      </c>
      <c r="AE24" s="233">
        <f t="shared" si="4"/>
        <v>7.9374301675977676</v>
      </c>
      <c r="AF24" s="233">
        <f t="shared" si="5"/>
        <v>8.0830597168027865</v>
      </c>
      <c r="AG24" s="233">
        <f t="shared" si="6"/>
        <v>7.7918006183927488</v>
      </c>
      <c r="AH24">
        <v>6.5</v>
      </c>
      <c r="AI24" s="233">
        <f t="shared" si="7"/>
        <v>3.3601117318435763</v>
      </c>
      <c r="AJ24" s="233">
        <f t="shared" si="8"/>
        <v>6.3851512410714601</v>
      </c>
      <c r="AK24" s="233">
        <f t="shared" si="9"/>
        <v>0.33507222261569281</v>
      </c>
      <c r="AL24">
        <v>7</v>
      </c>
      <c r="AM24" s="233">
        <f t="shared" si="10"/>
        <v>48.104347826086951</v>
      </c>
      <c r="AN24" s="233">
        <f t="shared" si="11"/>
        <v>52.277593646348265</v>
      </c>
      <c r="AO24" s="233">
        <f t="shared" si="12"/>
        <v>43.931102005825636</v>
      </c>
      <c r="AP24" s="233" t="str">
        <f t="shared" si="13"/>
        <v/>
      </c>
      <c r="AQ24" s="233" t="e">
        <f t="shared" si="14"/>
        <v>#VALUE!</v>
      </c>
      <c r="AR24" s="233" t="e">
        <f t="shared" si="15"/>
        <v>#VALUE!</v>
      </c>
      <c r="AS24" s="235">
        <f t="shared" si="16"/>
        <v>33.105027932960894</v>
      </c>
      <c r="AT24" s="235">
        <f t="shared" si="17"/>
        <v>50.535961542150602</v>
      </c>
      <c r="AU24" s="235">
        <f t="shared" si="18"/>
        <v>15.67409432377119</v>
      </c>
      <c r="AV24">
        <v>100</v>
      </c>
      <c r="AW24" s="235">
        <f t="shared" si="19"/>
        <v>62.766666666666666</v>
      </c>
      <c r="AX24" s="235">
        <f t="shared" si="20"/>
        <v>80.98511149172171</v>
      </c>
      <c r="AY24" s="235">
        <f t="shared" si="21"/>
        <v>44.548221841611614</v>
      </c>
      <c r="AZ24" s="235">
        <f t="shared" si="22"/>
        <v>2941.6666666666665</v>
      </c>
      <c r="BA24" s="235">
        <f t="shared" si="23"/>
        <v>4966.9775952753826</v>
      </c>
      <c r="BB24" s="235">
        <f t="shared" si="24"/>
        <v>916.35573805795048</v>
      </c>
      <c r="BC24" s="235">
        <f t="shared" si="25"/>
        <v>53.18888888888889</v>
      </c>
      <c r="BD24" s="235">
        <f t="shared" si="26"/>
        <v>112.67052202318322</v>
      </c>
      <c r="BE24" s="235">
        <f t="shared" si="27"/>
        <v>-6.2927442454054372</v>
      </c>
      <c r="BF24" s="235">
        <f t="shared" si="28"/>
        <v>3577.2222222222222</v>
      </c>
      <c r="BG24" s="235">
        <f t="shared" si="29"/>
        <v>5636.1265941907786</v>
      </c>
      <c r="BH24" s="235">
        <f t="shared" si="30"/>
        <v>1518.3178502536657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2</v>
      </c>
      <c r="CE24" s="102">
        <f t="shared" si="36"/>
        <v>13.1</v>
      </c>
      <c r="CF24" s="102">
        <f t="shared" si="37"/>
        <v>95</v>
      </c>
      <c r="CG24" s="102">
        <f t="shared" si="38"/>
        <v>7.95</v>
      </c>
      <c r="CH24" s="102">
        <f t="shared" si="39"/>
        <v>6.8</v>
      </c>
      <c r="CI24" s="102" t="str">
        <f t="shared" si="40"/>
        <v/>
      </c>
      <c r="CJ24" s="102">
        <f t="shared" si="41"/>
        <v>4.3</v>
      </c>
      <c r="CK24" s="102">
        <f t="shared" si="42"/>
        <v>30</v>
      </c>
      <c r="CL24" s="102">
        <f t="shared" si="43"/>
        <v>65</v>
      </c>
      <c r="CM24" s="102">
        <f t="shared" si="44"/>
        <v>3100</v>
      </c>
      <c r="CN24" s="102">
        <f t="shared" si="45"/>
        <v>180</v>
      </c>
      <c r="CO24" s="102">
        <f t="shared" si="46"/>
        <v>4100</v>
      </c>
      <c r="CP24" s="102" t="str">
        <f t="shared" si="47"/>
        <v/>
      </c>
    </row>
    <row r="25" spans="2:94">
      <c r="B25" t="s">
        <v>252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10.332000000000001</v>
      </c>
      <c r="AB25" s="233">
        <f t="shared" si="2"/>
        <v>12.739174193481931</v>
      </c>
      <c r="AC25" s="233">
        <f t="shared" si="3"/>
        <v>7.9248258065180703</v>
      </c>
      <c r="AD25">
        <v>2.95</v>
      </c>
      <c r="AE25" s="233">
        <f t="shared" si="4"/>
        <v>7.9374301675977676</v>
      </c>
      <c r="AF25" s="233">
        <f t="shared" si="5"/>
        <v>8.0830597168027865</v>
      </c>
      <c r="AG25" s="233">
        <f t="shared" si="6"/>
        <v>7.7918006183927488</v>
      </c>
      <c r="AH25">
        <v>6.5</v>
      </c>
      <c r="AI25" s="233">
        <f t="shared" si="7"/>
        <v>3.3601117318435763</v>
      </c>
      <c r="AJ25" s="233">
        <f t="shared" si="8"/>
        <v>6.3851512410714601</v>
      </c>
      <c r="AK25" s="233">
        <f t="shared" si="9"/>
        <v>0.33507222261569281</v>
      </c>
      <c r="AL25">
        <v>7</v>
      </c>
      <c r="AM25" s="233">
        <f t="shared" si="10"/>
        <v>48.104347826086951</v>
      </c>
      <c r="AN25" s="233">
        <f t="shared" si="11"/>
        <v>52.277593646348265</v>
      </c>
      <c r="AO25" s="233">
        <f t="shared" si="12"/>
        <v>43.931102005825636</v>
      </c>
      <c r="AP25" s="233" t="str">
        <f t="shared" si="13"/>
        <v/>
      </c>
      <c r="AQ25" s="233" t="e">
        <f t="shared" si="14"/>
        <v>#VALUE!</v>
      </c>
      <c r="AR25" s="233" t="e">
        <f t="shared" si="15"/>
        <v>#VALUE!</v>
      </c>
      <c r="AS25" s="235">
        <f t="shared" si="16"/>
        <v>33.105027932960894</v>
      </c>
      <c r="AT25" s="235">
        <f t="shared" si="17"/>
        <v>50.535961542150602</v>
      </c>
      <c r="AU25" s="235">
        <f t="shared" si="18"/>
        <v>15.67409432377119</v>
      </c>
      <c r="AV25">
        <v>100</v>
      </c>
      <c r="AW25" s="235">
        <f t="shared" si="19"/>
        <v>62.766666666666666</v>
      </c>
      <c r="AX25" s="235">
        <f t="shared" si="20"/>
        <v>80.98511149172171</v>
      </c>
      <c r="AY25" s="235">
        <f t="shared" si="21"/>
        <v>44.548221841611614</v>
      </c>
      <c r="AZ25" s="235">
        <f t="shared" si="22"/>
        <v>2941.6666666666665</v>
      </c>
      <c r="BA25" s="235">
        <f t="shared" si="23"/>
        <v>4966.9775952753826</v>
      </c>
      <c r="BB25" s="235">
        <f t="shared" si="24"/>
        <v>916.35573805795048</v>
      </c>
      <c r="BC25" s="235">
        <f t="shared" si="25"/>
        <v>53.18888888888889</v>
      </c>
      <c r="BD25" s="235">
        <f t="shared" si="26"/>
        <v>112.67052202318322</v>
      </c>
      <c r="BE25" s="235">
        <f t="shared" si="27"/>
        <v>-6.2927442454054372</v>
      </c>
      <c r="BF25" s="235">
        <f t="shared" si="28"/>
        <v>3577.2222222222222</v>
      </c>
      <c r="BG25" s="235">
        <f t="shared" si="29"/>
        <v>5636.1265941907786</v>
      </c>
      <c r="BH25" s="235">
        <f t="shared" si="30"/>
        <v>1518.3178502536657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8.8000000000000007</v>
      </c>
      <c r="CE25" s="102">
        <f t="shared" si="36"/>
        <v>10.6</v>
      </c>
      <c r="CF25" s="102">
        <f t="shared" si="37"/>
        <v>92</v>
      </c>
      <c r="CG25" s="102">
        <f t="shared" si="38"/>
        <v>8.02</v>
      </c>
      <c r="CH25" s="102">
        <f t="shared" si="39"/>
        <v>3</v>
      </c>
      <c r="CI25" s="102" t="str">
        <f t="shared" si="40"/>
        <v/>
      </c>
      <c r="CJ25" s="102">
        <f t="shared" si="41"/>
        <v>2.25</v>
      </c>
      <c r="CK25" s="102">
        <f t="shared" si="42"/>
        <v>12</v>
      </c>
      <c r="CL25" s="102">
        <f t="shared" si="43"/>
        <v>34</v>
      </c>
      <c r="CM25" s="102">
        <f t="shared" si="44"/>
        <v>2900</v>
      </c>
      <c r="CN25" s="102">
        <f t="shared" si="45"/>
        <v>49</v>
      </c>
      <c r="CO25" s="102">
        <f t="shared" si="46"/>
        <v>3500</v>
      </c>
      <c r="CP25" s="102" t="str">
        <f t="shared" si="47"/>
        <v/>
      </c>
    </row>
    <row r="26" spans="2:94">
      <c r="B26" t="s">
        <v>252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10.332000000000001</v>
      </c>
      <c r="AB26" s="233">
        <f t="shared" si="2"/>
        <v>12.739174193481931</v>
      </c>
      <c r="AC26" s="233">
        <f t="shared" si="3"/>
        <v>7.9248258065180703</v>
      </c>
      <c r="AD26">
        <v>2.95</v>
      </c>
      <c r="AE26" s="233">
        <f t="shared" si="4"/>
        <v>7.9374301675977676</v>
      </c>
      <c r="AF26" s="233">
        <f t="shared" si="5"/>
        <v>8.0830597168027865</v>
      </c>
      <c r="AG26" s="233">
        <f t="shared" si="6"/>
        <v>7.7918006183927488</v>
      </c>
      <c r="AH26">
        <v>6.5</v>
      </c>
      <c r="AI26" s="233">
        <f t="shared" si="7"/>
        <v>3.3601117318435763</v>
      </c>
      <c r="AJ26" s="233">
        <f t="shared" si="8"/>
        <v>6.3851512410714601</v>
      </c>
      <c r="AK26" s="233">
        <f t="shared" si="9"/>
        <v>0.33507222261569281</v>
      </c>
      <c r="AL26">
        <v>7</v>
      </c>
      <c r="AM26" s="233">
        <f t="shared" si="10"/>
        <v>48.104347826086951</v>
      </c>
      <c r="AN26" s="233">
        <f t="shared" si="11"/>
        <v>52.277593646348265</v>
      </c>
      <c r="AO26" s="233">
        <f t="shared" si="12"/>
        <v>43.931102005825636</v>
      </c>
      <c r="AP26" s="233" t="str">
        <f t="shared" si="13"/>
        <v/>
      </c>
      <c r="AQ26" s="233" t="e">
        <f t="shared" si="14"/>
        <v>#VALUE!</v>
      </c>
      <c r="AR26" s="233" t="e">
        <f t="shared" si="15"/>
        <v>#VALUE!</v>
      </c>
      <c r="AS26" s="235">
        <f t="shared" si="16"/>
        <v>33.105027932960894</v>
      </c>
      <c r="AT26" s="235">
        <f t="shared" si="17"/>
        <v>50.535961542150602</v>
      </c>
      <c r="AU26" s="235">
        <f t="shared" si="18"/>
        <v>15.67409432377119</v>
      </c>
      <c r="AV26">
        <v>100</v>
      </c>
      <c r="AW26" s="235">
        <f t="shared" si="19"/>
        <v>62.766666666666666</v>
      </c>
      <c r="AX26" s="235">
        <f t="shared" si="20"/>
        <v>80.98511149172171</v>
      </c>
      <c r="AY26" s="235">
        <f t="shared" si="21"/>
        <v>44.548221841611614</v>
      </c>
      <c r="AZ26" s="235">
        <f t="shared" si="22"/>
        <v>2941.6666666666665</v>
      </c>
      <c r="BA26" s="235">
        <f t="shared" si="23"/>
        <v>4966.9775952753826</v>
      </c>
      <c r="BB26" s="235">
        <f t="shared" si="24"/>
        <v>916.35573805795048</v>
      </c>
      <c r="BC26" s="235">
        <f t="shared" si="25"/>
        <v>53.18888888888889</v>
      </c>
      <c r="BD26" s="235">
        <f t="shared" si="26"/>
        <v>112.67052202318322</v>
      </c>
      <c r="BE26" s="235">
        <f t="shared" si="27"/>
        <v>-6.2927442454054372</v>
      </c>
      <c r="BF26" s="235">
        <f t="shared" si="28"/>
        <v>3577.2222222222222</v>
      </c>
      <c r="BG26" s="235">
        <f t="shared" si="29"/>
        <v>5636.1265941907786</v>
      </c>
      <c r="BH26" s="235">
        <f t="shared" si="30"/>
        <v>1518.3178502536657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</v>
      </c>
      <c r="CE26" s="102">
        <f t="shared" si="36"/>
        <v>9.1199999999999992</v>
      </c>
      <c r="CF26" s="102">
        <f t="shared" si="37"/>
        <v>89</v>
      </c>
      <c r="CG26" s="102">
        <f t="shared" si="38"/>
        <v>8</v>
      </c>
      <c r="CH26" s="102">
        <f t="shared" si="39"/>
        <v>2.5</v>
      </c>
      <c r="CI26" s="102" t="str">
        <f t="shared" si="40"/>
        <v/>
      </c>
      <c r="CJ26" s="102">
        <f t="shared" si="41"/>
        <v>3.3</v>
      </c>
      <c r="CK26" s="102">
        <f t="shared" si="42"/>
        <v>13</v>
      </c>
      <c r="CL26" s="102">
        <f t="shared" si="43"/>
        <v>42</v>
      </c>
      <c r="CM26" s="102">
        <f t="shared" si="44"/>
        <v>1500</v>
      </c>
      <c r="CN26" s="102">
        <f t="shared" si="45"/>
        <v>27</v>
      </c>
      <c r="CO26" s="102">
        <f t="shared" si="46"/>
        <v>2500</v>
      </c>
      <c r="CP26" s="102" t="str">
        <f t="shared" si="47"/>
        <v/>
      </c>
    </row>
    <row r="27" spans="2:94">
      <c r="B27" t="s">
        <v>252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10.332000000000001</v>
      </c>
      <c r="AB27" s="233">
        <f t="shared" si="2"/>
        <v>12.739174193481931</v>
      </c>
      <c r="AC27" s="233">
        <f t="shared" si="3"/>
        <v>7.9248258065180703</v>
      </c>
      <c r="AD27">
        <v>2.95</v>
      </c>
      <c r="AE27" s="233">
        <f t="shared" si="4"/>
        <v>7.9374301675977676</v>
      </c>
      <c r="AF27" s="233">
        <f t="shared" si="5"/>
        <v>8.0830597168027865</v>
      </c>
      <c r="AG27" s="233">
        <f t="shared" si="6"/>
        <v>7.7918006183927488</v>
      </c>
      <c r="AH27">
        <v>6.5</v>
      </c>
      <c r="AI27" s="233">
        <f t="shared" si="7"/>
        <v>3.3601117318435763</v>
      </c>
      <c r="AJ27" s="233">
        <f t="shared" si="8"/>
        <v>6.3851512410714601</v>
      </c>
      <c r="AK27" s="233">
        <f t="shared" si="9"/>
        <v>0.33507222261569281</v>
      </c>
      <c r="AL27">
        <v>7</v>
      </c>
      <c r="AM27" s="233">
        <f t="shared" si="10"/>
        <v>48.104347826086951</v>
      </c>
      <c r="AN27" s="233">
        <f t="shared" si="11"/>
        <v>52.277593646348265</v>
      </c>
      <c r="AO27" s="233">
        <f t="shared" si="12"/>
        <v>43.931102005825636</v>
      </c>
      <c r="AP27" s="233" t="str">
        <f t="shared" si="13"/>
        <v/>
      </c>
      <c r="AQ27" s="233" t="e">
        <f t="shared" si="14"/>
        <v>#VALUE!</v>
      </c>
      <c r="AR27" s="233" t="e">
        <f t="shared" si="15"/>
        <v>#VALUE!</v>
      </c>
      <c r="AS27" s="235">
        <f t="shared" si="16"/>
        <v>33.105027932960894</v>
      </c>
      <c r="AT27" s="235">
        <f t="shared" si="17"/>
        <v>50.535961542150602</v>
      </c>
      <c r="AU27" s="235">
        <f t="shared" si="18"/>
        <v>15.67409432377119</v>
      </c>
      <c r="AV27">
        <v>100</v>
      </c>
      <c r="AW27" s="235">
        <f t="shared" si="19"/>
        <v>62.766666666666666</v>
      </c>
      <c r="AX27" s="235">
        <f t="shared" si="20"/>
        <v>80.98511149172171</v>
      </c>
      <c r="AY27" s="235">
        <f t="shared" si="21"/>
        <v>44.548221841611614</v>
      </c>
      <c r="AZ27" s="235">
        <f t="shared" si="22"/>
        <v>2941.6666666666665</v>
      </c>
      <c r="BA27" s="235">
        <f t="shared" si="23"/>
        <v>4966.9775952753826</v>
      </c>
      <c r="BB27" s="235">
        <f t="shared" si="24"/>
        <v>916.35573805795048</v>
      </c>
      <c r="BC27" s="235">
        <f t="shared" si="25"/>
        <v>53.18888888888889</v>
      </c>
      <c r="BD27" s="235">
        <f t="shared" si="26"/>
        <v>112.67052202318322</v>
      </c>
      <c r="BE27" s="235">
        <f t="shared" si="27"/>
        <v>-6.2927442454054372</v>
      </c>
      <c r="BF27" s="235">
        <f t="shared" si="28"/>
        <v>3577.2222222222222</v>
      </c>
      <c r="BG27" s="235">
        <f t="shared" si="29"/>
        <v>5636.1265941907786</v>
      </c>
      <c r="BH27" s="235">
        <f t="shared" si="30"/>
        <v>1518.3178502536657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19.8</v>
      </c>
      <c r="CE27" s="102">
        <f t="shared" si="36"/>
        <v>7.8</v>
      </c>
      <c r="CF27" s="102">
        <f t="shared" si="37"/>
        <v>85</v>
      </c>
      <c r="CG27" s="102">
        <f t="shared" si="38"/>
        <v>7.97</v>
      </c>
      <c r="CH27" s="102">
        <f t="shared" si="39"/>
        <v>2.4</v>
      </c>
      <c r="CI27" s="102" t="str">
        <f t="shared" si="40"/>
        <v/>
      </c>
      <c r="CJ27" s="102">
        <f t="shared" si="41"/>
        <v>1.65</v>
      </c>
      <c r="CK27" s="102">
        <f t="shared" si="42"/>
        <v>41</v>
      </c>
      <c r="CL27" s="102">
        <f t="shared" si="43"/>
        <v>120</v>
      </c>
      <c r="CM27" s="102">
        <f t="shared" si="44"/>
        <v>1100</v>
      </c>
      <c r="CN27" s="102">
        <f t="shared" si="45"/>
        <v>16</v>
      </c>
      <c r="CO27" s="102">
        <f t="shared" si="46"/>
        <v>2200</v>
      </c>
      <c r="CP27" s="102" t="str">
        <f t="shared" si="47"/>
        <v/>
      </c>
    </row>
    <row r="28" spans="2:94">
      <c r="B28" t="s">
        <v>252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10.332000000000001</v>
      </c>
      <c r="AB28" s="233">
        <f t="shared" si="2"/>
        <v>12.739174193481931</v>
      </c>
      <c r="AC28" s="233">
        <f t="shared" si="3"/>
        <v>7.9248258065180703</v>
      </c>
      <c r="AD28">
        <v>2.95</v>
      </c>
      <c r="AE28" s="233">
        <f t="shared" si="4"/>
        <v>7.9374301675977676</v>
      </c>
      <c r="AF28" s="233">
        <f t="shared" si="5"/>
        <v>8.0830597168027865</v>
      </c>
      <c r="AG28" s="233">
        <f t="shared" si="6"/>
        <v>7.7918006183927488</v>
      </c>
      <c r="AH28">
        <v>6.5</v>
      </c>
      <c r="AI28" s="233">
        <f t="shared" si="7"/>
        <v>3.3601117318435763</v>
      </c>
      <c r="AJ28" s="233">
        <f t="shared" si="8"/>
        <v>6.3851512410714601</v>
      </c>
      <c r="AK28" s="233">
        <f t="shared" si="9"/>
        <v>0.33507222261569281</v>
      </c>
      <c r="AL28">
        <v>7</v>
      </c>
      <c r="AM28" s="233">
        <f t="shared" si="10"/>
        <v>48.104347826086951</v>
      </c>
      <c r="AN28" s="233">
        <f t="shared" si="11"/>
        <v>52.277593646348265</v>
      </c>
      <c r="AO28" s="233">
        <f t="shared" si="12"/>
        <v>43.931102005825636</v>
      </c>
      <c r="AP28" s="233" t="str">
        <f t="shared" si="13"/>
        <v/>
      </c>
      <c r="AQ28" s="233" t="e">
        <f t="shared" si="14"/>
        <v>#VALUE!</v>
      </c>
      <c r="AR28" s="233" t="e">
        <f t="shared" si="15"/>
        <v>#VALUE!</v>
      </c>
      <c r="AS28" s="235">
        <f t="shared" si="16"/>
        <v>33.105027932960894</v>
      </c>
      <c r="AT28" s="235">
        <f t="shared" si="17"/>
        <v>50.535961542150602</v>
      </c>
      <c r="AU28" s="235">
        <f t="shared" si="18"/>
        <v>15.67409432377119</v>
      </c>
      <c r="AV28">
        <v>100</v>
      </c>
      <c r="AW28" s="235">
        <f t="shared" si="19"/>
        <v>62.766666666666666</v>
      </c>
      <c r="AX28" s="235">
        <f t="shared" si="20"/>
        <v>80.98511149172171</v>
      </c>
      <c r="AY28" s="235">
        <f t="shared" si="21"/>
        <v>44.548221841611614</v>
      </c>
      <c r="AZ28" s="235">
        <f t="shared" si="22"/>
        <v>2941.6666666666665</v>
      </c>
      <c r="BA28" s="235">
        <f t="shared" si="23"/>
        <v>4966.9775952753826</v>
      </c>
      <c r="BB28" s="235">
        <f t="shared" si="24"/>
        <v>916.35573805795048</v>
      </c>
      <c r="BC28" s="235">
        <f t="shared" si="25"/>
        <v>53.18888888888889</v>
      </c>
      <c r="BD28" s="235">
        <f t="shared" si="26"/>
        <v>112.67052202318322</v>
      </c>
      <c r="BE28" s="235">
        <f t="shared" si="27"/>
        <v>-6.2927442454054372</v>
      </c>
      <c r="BF28" s="235">
        <f t="shared" si="28"/>
        <v>3577.2222222222222</v>
      </c>
      <c r="BG28" s="235">
        <f t="shared" si="29"/>
        <v>5636.1265941907786</v>
      </c>
      <c r="BH28" s="235">
        <f t="shared" si="30"/>
        <v>1518.3178502536657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19</v>
      </c>
      <c r="CE28" s="102">
        <f t="shared" si="36"/>
        <v>6.8</v>
      </c>
      <c r="CF28" s="102">
        <f t="shared" si="37"/>
        <v>73</v>
      </c>
      <c r="CG28" s="102">
        <f t="shared" si="38"/>
        <v>7.77</v>
      </c>
      <c r="CH28" s="102">
        <f t="shared" si="39"/>
        <v>1.2</v>
      </c>
      <c r="CI28" s="102" t="str">
        <f t="shared" si="40"/>
        <v/>
      </c>
      <c r="CJ28" s="102">
        <f t="shared" si="41"/>
        <v>2</v>
      </c>
      <c r="CK28" s="102">
        <f t="shared" si="42"/>
        <v>59</v>
      </c>
      <c r="CL28" s="102">
        <f t="shared" si="43"/>
        <v>82</v>
      </c>
      <c r="CM28" s="102">
        <f t="shared" si="44"/>
        <v>1400</v>
      </c>
      <c r="CN28" s="102">
        <f t="shared" si="45"/>
        <v>39</v>
      </c>
      <c r="CO28" s="102">
        <f t="shared" si="46"/>
        <v>2200</v>
      </c>
      <c r="CP28" s="102" t="str">
        <f t="shared" si="47"/>
        <v/>
      </c>
    </row>
    <row r="29" spans="2:94">
      <c r="B29" t="s">
        <v>252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10.332000000000001</v>
      </c>
      <c r="AB29" s="233">
        <f t="shared" si="2"/>
        <v>12.739174193481931</v>
      </c>
      <c r="AC29" s="233">
        <f t="shared" si="3"/>
        <v>7.9248258065180703</v>
      </c>
      <c r="AD29">
        <v>2.95</v>
      </c>
      <c r="AE29" s="233">
        <f t="shared" si="4"/>
        <v>7.9374301675977676</v>
      </c>
      <c r="AF29" s="233">
        <f t="shared" si="5"/>
        <v>8.0830597168027865</v>
      </c>
      <c r="AG29" s="233">
        <f t="shared" si="6"/>
        <v>7.7918006183927488</v>
      </c>
      <c r="AH29">
        <v>6.5</v>
      </c>
      <c r="AI29" s="233">
        <f t="shared" si="7"/>
        <v>3.3601117318435763</v>
      </c>
      <c r="AJ29" s="233">
        <f t="shared" si="8"/>
        <v>6.3851512410714601</v>
      </c>
      <c r="AK29" s="233">
        <f t="shared" si="9"/>
        <v>0.33507222261569281</v>
      </c>
      <c r="AL29">
        <v>7</v>
      </c>
      <c r="AM29" s="233">
        <f t="shared" si="10"/>
        <v>48.104347826086951</v>
      </c>
      <c r="AN29" s="233">
        <f t="shared" si="11"/>
        <v>52.277593646348265</v>
      </c>
      <c r="AO29" s="233">
        <f t="shared" si="12"/>
        <v>43.931102005825636</v>
      </c>
      <c r="AP29" s="233" t="str">
        <f t="shared" si="13"/>
        <v/>
      </c>
      <c r="AQ29" s="233" t="e">
        <f t="shared" si="14"/>
        <v>#VALUE!</v>
      </c>
      <c r="AR29" s="233" t="e">
        <f t="shared" si="15"/>
        <v>#VALUE!</v>
      </c>
      <c r="AS29" s="235">
        <f t="shared" si="16"/>
        <v>33.105027932960894</v>
      </c>
      <c r="AT29" s="235">
        <f t="shared" si="17"/>
        <v>50.535961542150602</v>
      </c>
      <c r="AU29" s="235">
        <f t="shared" si="18"/>
        <v>15.67409432377119</v>
      </c>
      <c r="AV29">
        <v>100</v>
      </c>
      <c r="AW29" s="235">
        <f t="shared" si="19"/>
        <v>62.766666666666666</v>
      </c>
      <c r="AX29" s="235">
        <f t="shared" si="20"/>
        <v>80.98511149172171</v>
      </c>
      <c r="AY29" s="235">
        <f t="shared" si="21"/>
        <v>44.548221841611614</v>
      </c>
      <c r="AZ29" s="235">
        <f t="shared" si="22"/>
        <v>2941.6666666666665</v>
      </c>
      <c r="BA29" s="235">
        <f t="shared" si="23"/>
        <v>4966.9775952753826</v>
      </c>
      <c r="BB29" s="235">
        <f t="shared" si="24"/>
        <v>916.35573805795048</v>
      </c>
      <c r="BC29" s="235">
        <f t="shared" si="25"/>
        <v>53.18888888888889</v>
      </c>
      <c r="BD29" s="235">
        <f t="shared" si="26"/>
        <v>112.67052202318322</v>
      </c>
      <c r="BE29" s="235">
        <f t="shared" si="27"/>
        <v>-6.2927442454054372</v>
      </c>
      <c r="BF29" s="235">
        <f t="shared" si="28"/>
        <v>3577.2222222222222</v>
      </c>
      <c r="BG29" s="235">
        <f t="shared" si="29"/>
        <v>5636.1265941907786</v>
      </c>
      <c r="BH29" s="235">
        <f t="shared" si="30"/>
        <v>1518.3178502536657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16.899999999999999</v>
      </c>
      <c r="CE29" s="102">
        <f t="shared" si="36"/>
        <v>9.6999999999999993</v>
      </c>
      <c r="CF29" s="102">
        <f t="shared" si="37"/>
        <v>100</v>
      </c>
      <c r="CG29" s="102">
        <f t="shared" si="38"/>
        <v>7.92</v>
      </c>
      <c r="CH29" s="102">
        <f t="shared" si="39"/>
        <v>2</v>
      </c>
      <c r="CI29" s="102" t="str">
        <f t="shared" si="40"/>
        <v/>
      </c>
      <c r="CJ29" s="102">
        <f t="shared" si="41"/>
        <v>2.2000000000000002</v>
      </c>
      <c r="CK29" s="102">
        <f t="shared" si="42"/>
        <v>45</v>
      </c>
      <c r="CL29" s="102">
        <f t="shared" si="43"/>
        <v>67</v>
      </c>
      <c r="CM29" s="102">
        <f t="shared" si="44"/>
        <v>2200</v>
      </c>
      <c r="CN29" s="102">
        <f t="shared" si="45"/>
        <v>22</v>
      </c>
      <c r="CO29" s="102">
        <f t="shared" si="46"/>
        <v>2900</v>
      </c>
      <c r="CP29" s="102" t="str">
        <f t="shared" si="47"/>
        <v/>
      </c>
    </row>
    <row r="30" spans="2:94">
      <c r="B30" t="s">
        <v>252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10.332000000000001</v>
      </c>
      <c r="AB30" s="233">
        <f t="shared" si="2"/>
        <v>12.739174193481931</v>
      </c>
      <c r="AC30" s="233">
        <f t="shared" si="3"/>
        <v>7.9248258065180703</v>
      </c>
      <c r="AD30">
        <v>2.95</v>
      </c>
      <c r="AE30" s="233">
        <f t="shared" si="4"/>
        <v>7.9374301675977676</v>
      </c>
      <c r="AF30" s="233">
        <f t="shared" si="5"/>
        <v>8.0830597168027865</v>
      </c>
      <c r="AG30" s="233">
        <f t="shared" si="6"/>
        <v>7.7918006183927488</v>
      </c>
      <c r="AH30">
        <v>6.5</v>
      </c>
      <c r="AI30" s="233">
        <f t="shared" si="7"/>
        <v>3.3601117318435763</v>
      </c>
      <c r="AJ30" s="233">
        <f t="shared" si="8"/>
        <v>6.3851512410714601</v>
      </c>
      <c r="AK30" s="233">
        <f t="shared" si="9"/>
        <v>0.33507222261569281</v>
      </c>
      <c r="AL30">
        <v>7</v>
      </c>
      <c r="AM30" s="233">
        <f t="shared" si="10"/>
        <v>48.104347826086951</v>
      </c>
      <c r="AN30" s="233">
        <f t="shared" si="11"/>
        <v>52.277593646348265</v>
      </c>
      <c r="AO30" s="233">
        <f t="shared" si="12"/>
        <v>43.931102005825636</v>
      </c>
      <c r="AP30" s="233" t="str">
        <f t="shared" si="13"/>
        <v/>
      </c>
      <c r="AQ30" s="233" t="e">
        <f t="shared" si="14"/>
        <v>#VALUE!</v>
      </c>
      <c r="AR30" s="233" t="e">
        <f t="shared" si="15"/>
        <v>#VALUE!</v>
      </c>
      <c r="AS30" s="235">
        <f t="shared" si="16"/>
        <v>33.105027932960894</v>
      </c>
      <c r="AT30" s="235">
        <f t="shared" si="17"/>
        <v>50.535961542150602</v>
      </c>
      <c r="AU30" s="235">
        <f t="shared" si="18"/>
        <v>15.67409432377119</v>
      </c>
      <c r="AV30">
        <v>100</v>
      </c>
      <c r="AW30" s="235">
        <f t="shared" si="19"/>
        <v>62.766666666666666</v>
      </c>
      <c r="AX30" s="235">
        <f t="shared" si="20"/>
        <v>80.98511149172171</v>
      </c>
      <c r="AY30" s="235">
        <f t="shared" si="21"/>
        <v>44.548221841611614</v>
      </c>
      <c r="AZ30" s="235">
        <f t="shared" si="22"/>
        <v>2941.6666666666665</v>
      </c>
      <c r="BA30" s="235">
        <f t="shared" si="23"/>
        <v>4966.9775952753826</v>
      </c>
      <c r="BB30" s="235">
        <f t="shared" si="24"/>
        <v>916.35573805795048</v>
      </c>
      <c r="BC30" s="235">
        <f t="shared" si="25"/>
        <v>53.18888888888889</v>
      </c>
      <c r="BD30" s="235">
        <f t="shared" si="26"/>
        <v>112.67052202318322</v>
      </c>
      <c r="BE30" s="235">
        <f t="shared" si="27"/>
        <v>-6.2927442454054372</v>
      </c>
      <c r="BF30" s="235">
        <f t="shared" si="28"/>
        <v>3577.2222222222222</v>
      </c>
      <c r="BG30" s="235">
        <f t="shared" si="29"/>
        <v>5636.1265941907786</v>
      </c>
      <c r="BH30" s="235">
        <f t="shared" si="30"/>
        <v>1518.3178502536657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14.7</v>
      </c>
      <c r="CE30" s="102">
        <f t="shared" si="36"/>
        <v>9</v>
      </c>
      <c r="CF30" s="102">
        <f t="shared" si="37"/>
        <v>89</v>
      </c>
      <c r="CG30" s="102">
        <f t="shared" si="38"/>
        <v>8.02</v>
      </c>
      <c r="CH30" s="102">
        <f t="shared" si="39"/>
        <v>4.3</v>
      </c>
      <c r="CI30" s="102" t="str">
        <f t="shared" si="40"/>
        <v/>
      </c>
      <c r="CJ30" s="102">
        <f t="shared" si="41"/>
        <v>2.2000000000000002</v>
      </c>
      <c r="CK30" s="102">
        <f t="shared" si="42"/>
        <v>31</v>
      </c>
      <c r="CL30" s="102">
        <f t="shared" si="43"/>
        <v>62</v>
      </c>
      <c r="CM30" s="102">
        <f t="shared" si="44"/>
        <v>1800</v>
      </c>
      <c r="CN30" s="102">
        <f t="shared" si="45"/>
        <v>19</v>
      </c>
      <c r="CO30" s="102">
        <f t="shared" si="46"/>
        <v>2400</v>
      </c>
      <c r="CP30" s="102" t="str">
        <f t="shared" si="47"/>
        <v/>
      </c>
    </row>
    <row r="31" spans="2:94">
      <c r="B31" t="s">
        <v>252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10.332000000000001</v>
      </c>
      <c r="AB31" s="233">
        <f t="shared" si="2"/>
        <v>12.739174193481931</v>
      </c>
      <c r="AC31" s="233">
        <f t="shared" si="3"/>
        <v>7.9248258065180703</v>
      </c>
      <c r="AD31">
        <v>2.95</v>
      </c>
      <c r="AE31" s="233">
        <f t="shared" si="4"/>
        <v>7.9374301675977676</v>
      </c>
      <c r="AF31" s="233">
        <f t="shared" si="5"/>
        <v>8.0830597168027865</v>
      </c>
      <c r="AG31" s="233">
        <f t="shared" si="6"/>
        <v>7.7918006183927488</v>
      </c>
      <c r="AH31">
        <v>6.5</v>
      </c>
      <c r="AI31" s="233">
        <f t="shared" si="7"/>
        <v>3.3601117318435763</v>
      </c>
      <c r="AJ31" s="233">
        <f t="shared" si="8"/>
        <v>6.3851512410714601</v>
      </c>
      <c r="AK31" s="233">
        <f t="shared" si="9"/>
        <v>0.33507222261569281</v>
      </c>
      <c r="AL31">
        <v>7</v>
      </c>
      <c r="AM31" s="233">
        <f t="shared" si="10"/>
        <v>48.104347826086951</v>
      </c>
      <c r="AN31" s="233">
        <f t="shared" si="11"/>
        <v>52.277593646348265</v>
      </c>
      <c r="AO31" s="233">
        <f t="shared" si="12"/>
        <v>43.931102005825636</v>
      </c>
      <c r="AP31" s="233" t="str">
        <f t="shared" si="13"/>
        <v/>
      </c>
      <c r="AQ31" s="233" t="e">
        <f t="shared" si="14"/>
        <v>#VALUE!</v>
      </c>
      <c r="AR31" s="233" t="e">
        <f t="shared" si="15"/>
        <v>#VALUE!</v>
      </c>
      <c r="AS31" s="235">
        <f t="shared" si="16"/>
        <v>33.105027932960894</v>
      </c>
      <c r="AT31" s="235">
        <f t="shared" si="17"/>
        <v>50.535961542150602</v>
      </c>
      <c r="AU31" s="235">
        <f t="shared" si="18"/>
        <v>15.67409432377119</v>
      </c>
      <c r="AV31">
        <v>100</v>
      </c>
      <c r="AW31" s="235">
        <f t="shared" si="19"/>
        <v>62.766666666666666</v>
      </c>
      <c r="AX31" s="235">
        <f t="shared" si="20"/>
        <v>80.98511149172171</v>
      </c>
      <c r="AY31" s="235">
        <f t="shared" si="21"/>
        <v>44.548221841611614</v>
      </c>
      <c r="AZ31" s="235">
        <f t="shared" si="22"/>
        <v>2941.6666666666665</v>
      </c>
      <c r="BA31" s="235">
        <f t="shared" si="23"/>
        <v>4966.9775952753826</v>
      </c>
      <c r="BB31" s="235">
        <f t="shared" si="24"/>
        <v>916.35573805795048</v>
      </c>
      <c r="BC31" s="235">
        <f t="shared" si="25"/>
        <v>53.18888888888889</v>
      </c>
      <c r="BD31" s="235">
        <f t="shared" si="26"/>
        <v>112.67052202318322</v>
      </c>
      <c r="BE31" s="235">
        <f t="shared" si="27"/>
        <v>-6.2927442454054372</v>
      </c>
      <c r="BF31" s="235">
        <f t="shared" si="28"/>
        <v>3577.2222222222222</v>
      </c>
      <c r="BG31" s="235">
        <f t="shared" si="29"/>
        <v>5636.1265941907786</v>
      </c>
      <c r="BH31" s="235">
        <f t="shared" si="30"/>
        <v>1518.3178502536657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9.3000000000000007</v>
      </c>
      <c r="CE31" s="102">
        <f t="shared" si="36"/>
        <v>10.6</v>
      </c>
      <c r="CF31" s="102">
        <f t="shared" si="37"/>
        <v>93</v>
      </c>
      <c r="CG31" s="102">
        <f t="shared" si="38"/>
        <v>7.89</v>
      </c>
      <c r="CH31" s="102">
        <f t="shared" si="39"/>
        <v>3.4</v>
      </c>
      <c r="CI31" s="102" t="str">
        <f t="shared" si="40"/>
        <v/>
      </c>
      <c r="CJ31" s="102">
        <f t="shared" si="41"/>
        <v>1.6</v>
      </c>
      <c r="CK31" s="102">
        <f t="shared" si="42"/>
        <v>40</v>
      </c>
      <c r="CL31" s="102">
        <f t="shared" si="43"/>
        <v>63</v>
      </c>
      <c r="CM31" s="102">
        <f t="shared" si="44"/>
        <v>3200</v>
      </c>
      <c r="CN31" s="102">
        <f t="shared" si="45"/>
        <v>55</v>
      </c>
      <c r="CO31" s="102">
        <f t="shared" si="46"/>
        <v>3900</v>
      </c>
      <c r="CP31" s="102" t="str">
        <f t="shared" si="47"/>
        <v/>
      </c>
    </row>
    <row r="32" spans="2:94">
      <c r="B32" t="s">
        <v>252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10.332000000000001</v>
      </c>
      <c r="AB32" s="233">
        <f t="shared" si="2"/>
        <v>12.739174193481931</v>
      </c>
      <c r="AC32" s="233">
        <f t="shared" si="3"/>
        <v>7.9248258065180703</v>
      </c>
      <c r="AD32">
        <v>2.95</v>
      </c>
      <c r="AE32" s="233">
        <f t="shared" si="4"/>
        <v>7.9374301675977676</v>
      </c>
      <c r="AF32" s="233">
        <f t="shared" si="5"/>
        <v>8.0830597168027865</v>
      </c>
      <c r="AG32" s="233">
        <f t="shared" si="6"/>
        <v>7.7918006183927488</v>
      </c>
      <c r="AH32">
        <v>6.5</v>
      </c>
      <c r="AI32" s="233">
        <f t="shared" si="7"/>
        <v>3.3601117318435763</v>
      </c>
      <c r="AJ32" s="233">
        <f t="shared" si="8"/>
        <v>6.3851512410714601</v>
      </c>
      <c r="AK32" s="233">
        <f t="shared" si="9"/>
        <v>0.33507222261569281</v>
      </c>
      <c r="AL32">
        <v>7</v>
      </c>
      <c r="AM32" s="233">
        <f t="shared" si="10"/>
        <v>48.104347826086951</v>
      </c>
      <c r="AN32" s="233">
        <f t="shared" si="11"/>
        <v>52.277593646348265</v>
      </c>
      <c r="AO32" s="233">
        <f t="shared" si="12"/>
        <v>43.931102005825636</v>
      </c>
      <c r="AP32" s="233" t="str">
        <f t="shared" si="13"/>
        <v/>
      </c>
      <c r="AQ32" s="233" t="e">
        <f t="shared" si="14"/>
        <v>#VALUE!</v>
      </c>
      <c r="AR32" s="233" t="e">
        <f t="shared" si="15"/>
        <v>#VALUE!</v>
      </c>
      <c r="AS32" s="235">
        <f t="shared" si="16"/>
        <v>33.105027932960894</v>
      </c>
      <c r="AT32" s="235">
        <f t="shared" si="17"/>
        <v>50.535961542150602</v>
      </c>
      <c r="AU32" s="235">
        <f t="shared" si="18"/>
        <v>15.67409432377119</v>
      </c>
      <c r="AV32">
        <v>100</v>
      </c>
      <c r="AW32" s="235">
        <f t="shared" si="19"/>
        <v>62.766666666666666</v>
      </c>
      <c r="AX32" s="235">
        <f t="shared" si="20"/>
        <v>80.98511149172171</v>
      </c>
      <c r="AY32" s="235">
        <f t="shared" si="21"/>
        <v>44.548221841611614</v>
      </c>
      <c r="AZ32" s="235">
        <f t="shared" si="22"/>
        <v>2941.6666666666665</v>
      </c>
      <c r="BA32" s="235">
        <f t="shared" si="23"/>
        <v>4966.9775952753826</v>
      </c>
      <c r="BB32" s="235">
        <f t="shared" si="24"/>
        <v>916.35573805795048</v>
      </c>
      <c r="BC32" s="235">
        <f t="shared" si="25"/>
        <v>53.18888888888889</v>
      </c>
      <c r="BD32" s="235">
        <f t="shared" si="26"/>
        <v>112.67052202318322</v>
      </c>
      <c r="BE32" s="235">
        <f t="shared" si="27"/>
        <v>-6.2927442454054372</v>
      </c>
      <c r="BF32" s="235">
        <f t="shared" si="28"/>
        <v>3577.2222222222222</v>
      </c>
      <c r="BG32" s="235">
        <f t="shared" si="29"/>
        <v>5636.1265941907786</v>
      </c>
      <c r="BH32" s="235">
        <f t="shared" si="30"/>
        <v>1518.3178502536657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5.5</v>
      </c>
      <c r="CE32" s="102">
        <f t="shared" si="36"/>
        <v>11.8</v>
      </c>
      <c r="CF32" s="102">
        <f t="shared" si="37"/>
        <v>94</v>
      </c>
      <c r="CG32" s="102">
        <f t="shared" si="38"/>
        <v>7.96</v>
      </c>
      <c r="CH32" s="102">
        <f t="shared" si="39"/>
        <v>3.2</v>
      </c>
      <c r="CI32" s="102" t="str">
        <f t="shared" si="40"/>
        <v/>
      </c>
      <c r="CJ32" s="102">
        <f t="shared" si="41"/>
        <v>2.2999999999999998</v>
      </c>
      <c r="CK32" s="102">
        <f t="shared" si="42"/>
        <v>35</v>
      </c>
      <c r="CL32" s="102">
        <f t="shared" si="43"/>
        <v>54</v>
      </c>
      <c r="CM32" s="102">
        <f t="shared" si="44"/>
        <v>2000</v>
      </c>
      <c r="CN32" s="102">
        <f t="shared" si="45"/>
        <v>74</v>
      </c>
      <c r="CO32" s="102">
        <f t="shared" si="46"/>
        <v>2800</v>
      </c>
      <c r="CP32" s="102" t="str">
        <f t="shared" si="47"/>
        <v/>
      </c>
    </row>
    <row r="33" spans="2:94">
      <c r="B33" t="s">
        <v>252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10.332000000000001</v>
      </c>
      <c r="AB33" s="233">
        <f t="shared" si="2"/>
        <v>12.739174193481931</v>
      </c>
      <c r="AC33" s="233">
        <f t="shared" si="3"/>
        <v>7.9248258065180703</v>
      </c>
      <c r="AD33">
        <v>2.95</v>
      </c>
      <c r="AE33" s="233">
        <f t="shared" si="4"/>
        <v>7.9374301675977676</v>
      </c>
      <c r="AF33" s="233">
        <f t="shared" si="5"/>
        <v>8.0830597168027865</v>
      </c>
      <c r="AG33" s="233">
        <f t="shared" si="6"/>
        <v>7.7918006183927488</v>
      </c>
      <c r="AH33">
        <v>6.5</v>
      </c>
      <c r="AI33" s="233">
        <f t="shared" si="7"/>
        <v>3.3601117318435763</v>
      </c>
      <c r="AJ33" s="233">
        <f t="shared" si="8"/>
        <v>6.3851512410714601</v>
      </c>
      <c r="AK33" s="233">
        <f t="shared" si="9"/>
        <v>0.33507222261569281</v>
      </c>
      <c r="AL33">
        <v>7</v>
      </c>
      <c r="AM33" s="233">
        <f t="shared" si="10"/>
        <v>48.104347826086951</v>
      </c>
      <c r="AN33" s="233">
        <f t="shared" si="11"/>
        <v>52.277593646348265</v>
      </c>
      <c r="AO33" s="233">
        <f t="shared" si="12"/>
        <v>43.931102005825636</v>
      </c>
      <c r="AP33" s="233" t="str">
        <f t="shared" si="13"/>
        <v/>
      </c>
      <c r="AQ33" s="233" t="e">
        <f t="shared" si="14"/>
        <v>#VALUE!</v>
      </c>
      <c r="AR33" s="233" t="e">
        <f t="shared" si="15"/>
        <v>#VALUE!</v>
      </c>
      <c r="AS33" s="235">
        <f t="shared" si="16"/>
        <v>33.105027932960894</v>
      </c>
      <c r="AT33" s="235">
        <f t="shared" si="17"/>
        <v>50.535961542150602</v>
      </c>
      <c r="AU33" s="235">
        <f t="shared" si="18"/>
        <v>15.67409432377119</v>
      </c>
      <c r="AV33">
        <v>100</v>
      </c>
      <c r="AW33" s="235">
        <f t="shared" si="19"/>
        <v>62.766666666666666</v>
      </c>
      <c r="AX33" s="235">
        <f t="shared" si="20"/>
        <v>80.98511149172171</v>
      </c>
      <c r="AY33" s="235">
        <f t="shared" si="21"/>
        <v>44.548221841611614</v>
      </c>
      <c r="AZ33" s="235">
        <f t="shared" si="22"/>
        <v>2941.6666666666665</v>
      </c>
      <c r="BA33" s="235">
        <f t="shared" si="23"/>
        <v>4966.9775952753826</v>
      </c>
      <c r="BB33" s="235">
        <f t="shared" si="24"/>
        <v>916.35573805795048</v>
      </c>
      <c r="BC33" s="235">
        <f t="shared" si="25"/>
        <v>53.18888888888889</v>
      </c>
      <c r="BD33" s="235">
        <f t="shared" si="26"/>
        <v>112.67052202318322</v>
      </c>
      <c r="BE33" s="235">
        <f t="shared" si="27"/>
        <v>-6.2927442454054372</v>
      </c>
      <c r="BF33" s="235">
        <f t="shared" si="28"/>
        <v>3577.2222222222222</v>
      </c>
      <c r="BG33" s="235">
        <f t="shared" si="29"/>
        <v>5636.1265941907786</v>
      </c>
      <c r="BH33" s="235">
        <f t="shared" si="30"/>
        <v>1518.3178502536657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3.8</v>
      </c>
      <c r="CE33" s="102">
        <f t="shared" si="36"/>
        <v>14.8</v>
      </c>
      <c r="CF33" s="102">
        <f t="shared" si="37"/>
        <v>112</v>
      </c>
      <c r="CG33" s="102">
        <f t="shared" si="38"/>
        <v>7.86</v>
      </c>
      <c r="CH33" s="102">
        <f t="shared" si="39"/>
        <v>10</v>
      </c>
      <c r="CI33" s="102" t="str">
        <f t="shared" si="40"/>
        <v/>
      </c>
      <c r="CJ33" s="102">
        <f t="shared" si="41"/>
        <v>2.4500000000000002</v>
      </c>
      <c r="CK33" s="102">
        <f t="shared" si="42"/>
        <v>41</v>
      </c>
      <c r="CL33" s="102">
        <f t="shared" si="43"/>
        <v>83</v>
      </c>
      <c r="CM33" s="102">
        <f t="shared" si="44"/>
        <v>5400</v>
      </c>
      <c r="CN33" s="102">
        <f t="shared" si="45"/>
        <v>63</v>
      </c>
      <c r="CO33" s="102">
        <f t="shared" si="46"/>
        <v>6000</v>
      </c>
      <c r="CP33" s="102" t="str">
        <f t="shared" si="47"/>
        <v/>
      </c>
    </row>
    <row r="34" spans="2:94">
      <c r="B34" t="s">
        <v>252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10.332000000000001</v>
      </c>
      <c r="AB34" s="233">
        <f t="shared" si="2"/>
        <v>12.739174193481931</v>
      </c>
      <c r="AC34" s="233">
        <f t="shared" si="3"/>
        <v>7.9248258065180703</v>
      </c>
      <c r="AD34">
        <v>2.95</v>
      </c>
      <c r="AE34" s="233">
        <f t="shared" si="4"/>
        <v>7.9374301675977676</v>
      </c>
      <c r="AF34" s="233">
        <f t="shared" si="5"/>
        <v>8.0830597168027865</v>
      </c>
      <c r="AG34" s="233">
        <f t="shared" si="6"/>
        <v>7.7918006183927488</v>
      </c>
      <c r="AH34">
        <v>6.5</v>
      </c>
      <c r="AI34" s="233">
        <f t="shared" si="7"/>
        <v>3.3601117318435763</v>
      </c>
      <c r="AJ34" s="233">
        <f t="shared" si="8"/>
        <v>6.3851512410714601</v>
      </c>
      <c r="AK34" s="233">
        <f t="shared" si="9"/>
        <v>0.33507222261569281</v>
      </c>
      <c r="AL34">
        <v>7</v>
      </c>
      <c r="AM34" s="233">
        <f t="shared" si="10"/>
        <v>48.104347826086951</v>
      </c>
      <c r="AN34" s="233">
        <f t="shared" si="11"/>
        <v>52.277593646348265</v>
      </c>
      <c r="AO34" s="233">
        <f t="shared" si="12"/>
        <v>43.931102005825636</v>
      </c>
      <c r="AP34" s="233" t="str">
        <f t="shared" si="13"/>
        <v/>
      </c>
      <c r="AQ34" s="233" t="e">
        <f t="shared" si="14"/>
        <v>#VALUE!</v>
      </c>
      <c r="AR34" s="233" t="e">
        <f t="shared" si="15"/>
        <v>#VALUE!</v>
      </c>
      <c r="AS34" s="235">
        <f t="shared" si="16"/>
        <v>33.105027932960894</v>
      </c>
      <c r="AT34" s="235">
        <f t="shared" si="17"/>
        <v>50.535961542150602</v>
      </c>
      <c r="AU34" s="235">
        <f t="shared" si="18"/>
        <v>15.67409432377119</v>
      </c>
      <c r="AV34">
        <v>100</v>
      </c>
      <c r="AW34" s="235">
        <f t="shared" si="19"/>
        <v>62.766666666666666</v>
      </c>
      <c r="AX34" s="235">
        <f t="shared" si="20"/>
        <v>80.98511149172171</v>
      </c>
      <c r="AY34" s="235">
        <f t="shared" si="21"/>
        <v>44.548221841611614</v>
      </c>
      <c r="AZ34" s="235">
        <f t="shared" si="22"/>
        <v>2941.6666666666665</v>
      </c>
      <c r="BA34" s="235">
        <f t="shared" si="23"/>
        <v>4966.9775952753826</v>
      </c>
      <c r="BB34" s="235">
        <f t="shared" si="24"/>
        <v>916.35573805795048</v>
      </c>
      <c r="BC34" s="235">
        <f t="shared" si="25"/>
        <v>53.18888888888889</v>
      </c>
      <c r="BD34" s="235">
        <f t="shared" si="26"/>
        <v>112.67052202318322</v>
      </c>
      <c r="BE34" s="235">
        <f t="shared" si="27"/>
        <v>-6.2927442454054372</v>
      </c>
      <c r="BF34" s="235">
        <f t="shared" si="28"/>
        <v>3577.2222222222222</v>
      </c>
      <c r="BG34" s="235">
        <f t="shared" si="29"/>
        <v>5636.1265941907786</v>
      </c>
      <c r="BH34" s="235">
        <f t="shared" si="30"/>
        <v>1518.3178502536657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2.8</v>
      </c>
      <c r="CE34" s="102">
        <f t="shared" si="36"/>
        <v>13</v>
      </c>
      <c r="CF34" s="102">
        <f t="shared" si="37"/>
        <v>95</v>
      </c>
      <c r="CG34" s="102">
        <f t="shared" si="38"/>
        <v>8</v>
      </c>
      <c r="CH34" s="102">
        <f t="shared" si="39"/>
        <v>7.2</v>
      </c>
      <c r="CI34" s="102" t="str">
        <f t="shared" si="40"/>
        <v/>
      </c>
      <c r="CJ34" s="102">
        <f t="shared" si="41"/>
        <v>2.5</v>
      </c>
      <c r="CK34" s="102">
        <f t="shared" si="42"/>
        <v>38</v>
      </c>
      <c r="CL34" s="102">
        <f t="shared" si="43"/>
        <v>64</v>
      </c>
      <c r="CM34" s="102">
        <f t="shared" si="44"/>
        <v>3300</v>
      </c>
      <c r="CN34" s="102">
        <f t="shared" si="45"/>
        <v>98</v>
      </c>
      <c r="CO34" s="102">
        <f t="shared" si="46"/>
        <v>3800</v>
      </c>
      <c r="CP34" s="102" t="str">
        <f t="shared" si="47"/>
        <v/>
      </c>
    </row>
    <row r="35" spans="2:94">
      <c r="B35" t="s">
        <v>252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287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10.332000000000001</v>
      </c>
      <c r="AB35" s="233">
        <f t="shared" si="2"/>
        <v>12.739174193481931</v>
      </c>
      <c r="AC35" s="233">
        <f t="shared" si="3"/>
        <v>7.9248258065180703</v>
      </c>
      <c r="AD35">
        <v>2.95</v>
      </c>
      <c r="AE35" s="233">
        <f t="shared" si="4"/>
        <v>7.9374301675977676</v>
      </c>
      <c r="AF35" s="233">
        <f t="shared" si="5"/>
        <v>8.0830597168027865</v>
      </c>
      <c r="AG35" s="233">
        <f t="shared" si="6"/>
        <v>7.7918006183927488</v>
      </c>
      <c r="AH35">
        <v>6.5</v>
      </c>
      <c r="AI35" s="233">
        <f t="shared" si="7"/>
        <v>3.3601117318435763</v>
      </c>
      <c r="AJ35" s="233">
        <f t="shared" si="8"/>
        <v>6.3851512410714601</v>
      </c>
      <c r="AK35" s="233">
        <f t="shared" si="9"/>
        <v>0.33507222261569281</v>
      </c>
      <c r="AL35">
        <v>7</v>
      </c>
      <c r="AM35" s="233">
        <f t="shared" si="10"/>
        <v>48.104347826086951</v>
      </c>
      <c r="AN35" s="233">
        <f t="shared" si="11"/>
        <v>52.277593646348265</v>
      </c>
      <c r="AO35" s="233">
        <f t="shared" si="12"/>
        <v>43.931102005825636</v>
      </c>
      <c r="AP35" s="233" t="str">
        <f t="shared" si="13"/>
        <v/>
      </c>
      <c r="AQ35" s="233" t="e">
        <f t="shared" si="14"/>
        <v>#VALUE!</v>
      </c>
      <c r="AR35" s="233" t="e">
        <f t="shared" si="15"/>
        <v>#VALUE!</v>
      </c>
      <c r="AS35" s="235">
        <f t="shared" si="16"/>
        <v>33.105027932960894</v>
      </c>
      <c r="AT35" s="235">
        <f t="shared" si="17"/>
        <v>50.535961542150602</v>
      </c>
      <c r="AU35" s="235">
        <f t="shared" si="18"/>
        <v>15.67409432377119</v>
      </c>
      <c r="AV35">
        <v>100</v>
      </c>
      <c r="AW35" s="235">
        <f t="shared" si="19"/>
        <v>62.766666666666666</v>
      </c>
      <c r="AX35" s="235">
        <f t="shared" si="20"/>
        <v>80.98511149172171</v>
      </c>
      <c r="AY35" s="235">
        <f t="shared" si="21"/>
        <v>44.548221841611614</v>
      </c>
      <c r="AZ35" s="235">
        <f t="shared" si="22"/>
        <v>2941.6666666666665</v>
      </c>
      <c r="BA35" s="235">
        <f t="shared" si="23"/>
        <v>4966.9775952753826</v>
      </c>
      <c r="BB35" s="235">
        <f t="shared" si="24"/>
        <v>916.35573805795048</v>
      </c>
      <c r="BC35" s="235">
        <f t="shared" si="25"/>
        <v>53.18888888888889</v>
      </c>
      <c r="BD35" s="235">
        <f t="shared" si="26"/>
        <v>112.67052202318322</v>
      </c>
      <c r="BE35" s="235">
        <f t="shared" si="27"/>
        <v>-6.2927442454054372</v>
      </c>
      <c r="BF35" s="235">
        <f t="shared" si="28"/>
        <v>3577.2222222222222</v>
      </c>
      <c r="BG35" s="235">
        <f t="shared" si="29"/>
        <v>5636.1265941907786</v>
      </c>
      <c r="BH35" s="235">
        <f t="shared" si="30"/>
        <v>1518.3178502536657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</v>
      </c>
      <c r="CE35" s="102">
        <f t="shared" si="36"/>
        <v>14.4</v>
      </c>
      <c r="CF35" s="102">
        <f t="shared" si="37"/>
        <v>96.3</v>
      </c>
      <c r="CG35" s="102">
        <f t="shared" si="38"/>
        <v>8</v>
      </c>
      <c r="CH35" s="102">
        <f t="shared" si="39"/>
        <v>4</v>
      </c>
      <c r="CI35" s="102" t="str">
        <f t="shared" si="40"/>
        <v/>
      </c>
      <c r="CJ35" s="102" t="e">
        <f t="shared" si="41"/>
        <v>#VALUE!</v>
      </c>
      <c r="CK35" s="102">
        <f t="shared" si="42"/>
        <v>30</v>
      </c>
      <c r="CL35" s="102">
        <f t="shared" si="43"/>
        <v>55</v>
      </c>
      <c r="CM35" s="102">
        <f t="shared" si="44"/>
        <v>2900</v>
      </c>
      <c r="CN35" s="102">
        <f t="shared" si="45"/>
        <v>170</v>
      </c>
      <c r="CO35" s="102">
        <f t="shared" si="46"/>
        <v>3500</v>
      </c>
      <c r="CP35" s="102" t="str">
        <f t="shared" si="47"/>
        <v/>
      </c>
    </row>
    <row r="36" spans="2:94">
      <c r="B36" t="s">
        <v>252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10.332000000000001</v>
      </c>
      <c r="AB36" s="233">
        <f t="shared" si="2"/>
        <v>12.739174193481931</v>
      </c>
      <c r="AC36" s="233">
        <f t="shared" si="3"/>
        <v>7.9248258065180703</v>
      </c>
      <c r="AD36">
        <v>2.95</v>
      </c>
      <c r="AE36" s="233">
        <f t="shared" si="4"/>
        <v>7.9374301675977676</v>
      </c>
      <c r="AF36" s="233">
        <f t="shared" si="5"/>
        <v>8.0830597168027865</v>
      </c>
      <c r="AG36" s="233">
        <f t="shared" si="6"/>
        <v>7.7918006183927488</v>
      </c>
      <c r="AH36">
        <v>6.5</v>
      </c>
      <c r="AI36" s="233">
        <f t="shared" si="7"/>
        <v>3.3601117318435763</v>
      </c>
      <c r="AJ36" s="233">
        <f t="shared" si="8"/>
        <v>6.3851512410714601</v>
      </c>
      <c r="AK36" s="233">
        <f t="shared" si="9"/>
        <v>0.33507222261569281</v>
      </c>
      <c r="AL36">
        <v>7</v>
      </c>
      <c r="AM36" s="233">
        <f t="shared" si="10"/>
        <v>48.104347826086951</v>
      </c>
      <c r="AN36" s="233">
        <f t="shared" si="11"/>
        <v>52.277593646348265</v>
      </c>
      <c r="AO36" s="233">
        <f t="shared" si="12"/>
        <v>43.931102005825636</v>
      </c>
      <c r="AP36" s="233" t="str">
        <f t="shared" si="13"/>
        <v/>
      </c>
      <c r="AQ36" s="233" t="e">
        <f t="shared" si="14"/>
        <v>#VALUE!</v>
      </c>
      <c r="AR36" s="233" t="e">
        <f t="shared" si="15"/>
        <v>#VALUE!</v>
      </c>
      <c r="AS36" s="235">
        <f t="shared" si="16"/>
        <v>33.105027932960894</v>
      </c>
      <c r="AT36" s="235">
        <f t="shared" si="17"/>
        <v>50.535961542150602</v>
      </c>
      <c r="AU36" s="235">
        <f t="shared" si="18"/>
        <v>15.67409432377119</v>
      </c>
      <c r="AV36">
        <v>100</v>
      </c>
      <c r="AW36" s="235">
        <f t="shared" si="19"/>
        <v>62.766666666666666</v>
      </c>
      <c r="AX36" s="235">
        <f t="shared" si="20"/>
        <v>80.98511149172171</v>
      </c>
      <c r="AY36" s="235">
        <f t="shared" si="21"/>
        <v>44.548221841611614</v>
      </c>
      <c r="AZ36" s="235">
        <f t="shared" si="22"/>
        <v>2941.6666666666665</v>
      </c>
      <c r="BA36" s="235">
        <f t="shared" si="23"/>
        <v>4966.9775952753826</v>
      </c>
      <c r="BB36" s="235">
        <f t="shared" si="24"/>
        <v>916.35573805795048</v>
      </c>
      <c r="BC36" s="235">
        <f t="shared" si="25"/>
        <v>53.18888888888889</v>
      </c>
      <c r="BD36" s="235">
        <f t="shared" si="26"/>
        <v>112.67052202318322</v>
      </c>
      <c r="BE36" s="235">
        <f t="shared" si="27"/>
        <v>-6.2927442454054372</v>
      </c>
      <c r="BF36" s="235">
        <f t="shared" si="28"/>
        <v>3577.2222222222222</v>
      </c>
      <c r="BG36" s="235">
        <f t="shared" si="29"/>
        <v>5636.1265941907786</v>
      </c>
      <c r="BH36" s="235">
        <f t="shared" si="30"/>
        <v>1518.3178502536657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5.6</v>
      </c>
      <c r="CE36" s="102">
        <f t="shared" si="36"/>
        <v>13.9</v>
      </c>
      <c r="CF36" s="102">
        <f t="shared" si="37"/>
        <v>100</v>
      </c>
      <c r="CG36" s="102">
        <f t="shared" si="38"/>
        <v>8.1</v>
      </c>
      <c r="CH36" s="102">
        <f t="shared" si="39"/>
        <v>4.4000000000000004</v>
      </c>
      <c r="CI36" s="102" t="str">
        <f t="shared" si="40"/>
        <v/>
      </c>
      <c r="CJ36" s="102">
        <f t="shared" si="41"/>
        <v>2.2999999999999998</v>
      </c>
      <c r="CK36" s="102">
        <f t="shared" si="42"/>
        <v>19</v>
      </c>
      <c r="CL36" s="102">
        <f t="shared" si="43"/>
        <v>49</v>
      </c>
      <c r="CM36" s="102">
        <f t="shared" si="44"/>
        <v>3100</v>
      </c>
      <c r="CN36" s="102">
        <f t="shared" si="45"/>
        <v>87</v>
      </c>
      <c r="CO36" s="102">
        <f t="shared" si="46"/>
        <v>3800</v>
      </c>
      <c r="CP36" s="102" t="str">
        <f t="shared" si="47"/>
        <v/>
      </c>
    </row>
    <row r="37" spans="2:94">
      <c r="B37" t="s">
        <v>252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10.332000000000001</v>
      </c>
      <c r="AB37" s="233">
        <f t="shared" si="2"/>
        <v>12.739174193481931</v>
      </c>
      <c r="AC37" s="233">
        <f t="shared" si="3"/>
        <v>7.9248258065180703</v>
      </c>
      <c r="AD37">
        <v>2.95</v>
      </c>
      <c r="AE37" s="233">
        <f t="shared" si="4"/>
        <v>7.9374301675977676</v>
      </c>
      <c r="AF37" s="233">
        <f t="shared" si="5"/>
        <v>8.0830597168027865</v>
      </c>
      <c r="AG37" s="233">
        <f t="shared" si="6"/>
        <v>7.7918006183927488</v>
      </c>
      <c r="AH37">
        <v>6.5</v>
      </c>
      <c r="AI37" s="233">
        <f t="shared" si="7"/>
        <v>3.3601117318435763</v>
      </c>
      <c r="AJ37" s="233">
        <f t="shared" si="8"/>
        <v>6.3851512410714601</v>
      </c>
      <c r="AK37" s="233">
        <f t="shared" si="9"/>
        <v>0.33507222261569281</v>
      </c>
      <c r="AL37">
        <v>7</v>
      </c>
      <c r="AM37" s="233">
        <f t="shared" si="10"/>
        <v>48.104347826086951</v>
      </c>
      <c r="AN37" s="233">
        <f t="shared" si="11"/>
        <v>52.277593646348265</v>
      </c>
      <c r="AO37" s="233">
        <f t="shared" si="12"/>
        <v>43.931102005825636</v>
      </c>
      <c r="AP37" s="233" t="str">
        <f t="shared" si="13"/>
        <v/>
      </c>
      <c r="AQ37" s="233" t="e">
        <f t="shared" si="14"/>
        <v>#VALUE!</v>
      </c>
      <c r="AR37" s="233" t="e">
        <f t="shared" si="15"/>
        <v>#VALUE!</v>
      </c>
      <c r="AS37" s="235">
        <f t="shared" si="16"/>
        <v>33.105027932960894</v>
      </c>
      <c r="AT37" s="235">
        <f t="shared" si="17"/>
        <v>50.535961542150602</v>
      </c>
      <c r="AU37" s="235">
        <f t="shared" si="18"/>
        <v>15.67409432377119</v>
      </c>
      <c r="AV37">
        <v>100</v>
      </c>
      <c r="AW37" s="235">
        <f t="shared" si="19"/>
        <v>62.766666666666666</v>
      </c>
      <c r="AX37" s="235">
        <f t="shared" si="20"/>
        <v>80.98511149172171</v>
      </c>
      <c r="AY37" s="235">
        <f t="shared" si="21"/>
        <v>44.548221841611614</v>
      </c>
      <c r="AZ37" s="235">
        <f t="shared" si="22"/>
        <v>2941.6666666666665</v>
      </c>
      <c r="BA37" s="235">
        <f t="shared" si="23"/>
        <v>4966.9775952753826</v>
      </c>
      <c r="BB37" s="235">
        <f t="shared" si="24"/>
        <v>916.35573805795048</v>
      </c>
      <c r="BC37" s="235">
        <f t="shared" si="25"/>
        <v>53.18888888888889</v>
      </c>
      <c r="BD37" s="235">
        <f t="shared" si="26"/>
        <v>112.67052202318322</v>
      </c>
      <c r="BE37" s="235">
        <f t="shared" si="27"/>
        <v>-6.2927442454054372</v>
      </c>
      <c r="BF37" s="235">
        <f t="shared" si="28"/>
        <v>3577.2222222222222</v>
      </c>
      <c r="BG37" s="235">
        <f t="shared" si="29"/>
        <v>5636.1265941907786</v>
      </c>
      <c r="BH37" s="235">
        <f t="shared" si="30"/>
        <v>1518.3178502536657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7.6</v>
      </c>
      <c r="CE37" s="102">
        <f t="shared" si="36"/>
        <v>11</v>
      </c>
      <c r="CF37" s="102">
        <f t="shared" si="37"/>
        <v>94</v>
      </c>
      <c r="CG37" s="102">
        <f t="shared" si="38"/>
        <v>8.1</v>
      </c>
      <c r="CH37" s="102">
        <f t="shared" si="39"/>
        <v>3.1</v>
      </c>
      <c r="CI37" s="102" t="str">
        <f t="shared" si="40"/>
        <v/>
      </c>
      <c r="CJ37" s="102">
        <f t="shared" si="41"/>
        <v>3</v>
      </c>
      <c r="CK37" s="102">
        <f t="shared" si="42"/>
        <v>10</v>
      </c>
      <c r="CL37" s="102">
        <f t="shared" si="43"/>
        <v>36</v>
      </c>
      <c r="CM37" s="102">
        <f t="shared" si="44"/>
        <v>2000</v>
      </c>
      <c r="CN37" s="102">
        <f t="shared" si="45"/>
        <v>140</v>
      </c>
      <c r="CO37" s="102">
        <f t="shared" si="46"/>
        <v>2600</v>
      </c>
      <c r="CP37" s="102" t="str">
        <f t="shared" si="47"/>
        <v/>
      </c>
    </row>
    <row r="38" spans="2:94">
      <c r="B38" t="s">
        <v>252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148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10.332000000000001</v>
      </c>
      <c r="AB38" s="233">
        <f t="shared" si="2"/>
        <v>12.739174193481931</v>
      </c>
      <c r="AC38" s="233">
        <f t="shared" si="3"/>
        <v>7.9248258065180703</v>
      </c>
      <c r="AD38">
        <v>2.95</v>
      </c>
      <c r="AE38" s="233">
        <f t="shared" si="4"/>
        <v>7.9374301675977676</v>
      </c>
      <c r="AF38" s="233">
        <f t="shared" si="5"/>
        <v>8.0830597168027865</v>
      </c>
      <c r="AG38" s="233">
        <f t="shared" si="6"/>
        <v>7.7918006183927488</v>
      </c>
      <c r="AH38">
        <v>6.5</v>
      </c>
      <c r="AI38" s="233">
        <f t="shared" si="7"/>
        <v>3.3601117318435763</v>
      </c>
      <c r="AJ38" s="233">
        <f t="shared" si="8"/>
        <v>6.3851512410714601</v>
      </c>
      <c r="AK38" s="233">
        <f t="shared" si="9"/>
        <v>0.33507222261569281</v>
      </c>
      <c r="AL38">
        <v>7</v>
      </c>
      <c r="AM38" s="233">
        <f t="shared" si="10"/>
        <v>48.104347826086951</v>
      </c>
      <c r="AN38" s="233">
        <f t="shared" si="11"/>
        <v>52.277593646348265</v>
      </c>
      <c r="AO38" s="233">
        <f t="shared" si="12"/>
        <v>43.931102005825636</v>
      </c>
      <c r="AP38" s="233" t="str">
        <f t="shared" si="13"/>
        <v/>
      </c>
      <c r="AQ38" s="233" t="e">
        <f t="shared" si="14"/>
        <v>#VALUE!</v>
      </c>
      <c r="AR38" s="233" t="e">
        <f t="shared" si="15"/>
        <v>#VALUE!</v>
      </c>
      <c r="AS38" s="235">
        <f t="shared" si="16"/>
        <v>33.105027932960894</v>
      </c>
      <c r="AT38" s="235">
        <f t="shared" si="17"/>
        <v>50.535961542150602</v>
      </c>
      <c r="AU38" s="235">
        <f t="shared" si="18"/>
        <v>15.67409432377119</v>
      </c>
      <c r="AV38">
        <v>100</v>
      </c>
      <c r="AW38" s="235">
        <f t="shared" si="19"/>
        <v>62.766666666666666</v>
      </c>
      <c r="AX38" s="235">
        <f t="shared" si="20"/>
        <v>80.98511149172171</v>
      </c>
      <c r="AY38" s="235">
        <f t="shared" si="21"/>
        <v>44.548221841611614</v>
      </c>
      <c r="AZ38" s="235">
        <f t="shared" si="22"/>
        <v>2941.6666666666665</v>
      </c>
      <c r="BA38" s="235">
        <f t="shared" si="23"/>
        <v>4966.9775952753826</v>
      </c>
      <c r="BB38" s="235">
        <f t="shared" si="24"/>
        <v>916.35573805795048</v>
      </c>
      <c r="BC38" s="235">
        <f t="shared" si="25"/>
        <v>53.18888888888889</v>
      </c>
      <c r="BD38" s="235">
        <f t="shared" si="26"/>
        <v>112.67052202318322</v>
      </c>
      <c r="BE38" s="235">
        <f t="shared" si="27"/>
        <v>-6.2927442454054372</v>
      </c>
      <c r="BF38" s="235">
        <f t="shared" si="28"/>
        <v>3577.2222222222222</v>
      </c>
      <c r="BG38" s="235">
        <f t="shared" si="29"/>
        <v>5636.1265941907786</v>
      </c>
      <c r="BH38" s="235">
        <f t="shared" si="30"/>
        <v>1518.3178502536657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13.7</v>
      </c>
      <c r="CE38" s="102">
        <f t="shared" si="36"/>
        <v>9.6999999999999993</v>
      </c>
      <c r="CF38" s="102">
        <f t="shared" si="37"/>
        <v>94</v>
      </c>
      <c r="CG38" s="102">
        <f t="shared" si="38"/>
        <v>8.1</v>
      </c>
      <c r="CH38" s="102">
        <f t="shared" si="39"/>
        <v>3.2</v>
      </c>
      <c r="CI38" s="102" t="str">
        <f t="shared" si="40"/>
        <v/>
      </c>
      <c r="CJ38" s="102">
        <f t="shared" si="41"/>
        <v>2.8</v>
      </c>
      <c r="CK38" s="102">
        <f t="shared" si="42"/>
        <v>5</v>
      </c>
      <c r="CL38" s="102">
        <f t="shared" si="43"/>
        <v>44</v>
      </c>
      <c r="CM38" s="102">
        <f t="shared" si="44"/>
        <v>1300</v>
      </c>
      <c r="CN38" s="102">
        <f t="shared" si="45"/>
        <v>10</v>
      </c>
      <c r="CO38" s="102">
        <f t="shared" si="46"/>
        <v>2100</v>
      </c>
      <c r="CP38" s="102" t="str">
        <f t="shared" si="47"/>
        <v/>
      </c>
    </row>
    <row r="39" spans="2:94">
      <c r="B39" t="s">
        <v>252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10.332000000000001</v>
      </c>
      <c r="AB39" s="233">
        <f t="shared" si="2"/>
        <v>12.739174193481931</v>
      </c>
      <c r="AC39" s="233">
        <f t="shared" si="3"/>
        <v>7.9248258065180703</v>
      </c>
      <c r="AD39">
        <v>2.95</v>
      </c>
      <c r="AE39" s="233">
        <f t="shared" si="4"/>
        <v>7.9374301675977676</v>
      </c>
      <c r="AF39" s="233">
        <f t="shared" si="5"/>
        <v>8.0830597168027865</v>
      </c>
      <c r="AG39" s="233">
        <f t="shared" si="6"/>
        <v>7.7918006183927488</v>
      </c>
      <c r="AH39">
        <v>6.5</v>
      </c>
      <c r="AI39" s="233">
        <f t="shared" si="7"/>
        <v>3.3601117318435763</v>
      </c>
      <c r="AJ39" s="233">
        <f t="shared" si="8"/>
        <v>6.3851512410714601</v>
      </c>
      <c r="AK39" s="233">
        <f t="shared" si="9"/>
        <v>0.33507222261569281</v>
      </c>
      <c r="AL39">
        <v>7</v>
      </c>
      <c r="AM39" s="233">
        <f t="shared" si="10"/>
        <v>48.104347826086951</v>
      </c>
      <c r="AN39" s="233">
        <f t="shared" si="11"/>
        <v>52.277593646348265</v>
      </c>
      <c r="AO39" s="233">
        <f t="shared" si="12"/>
        <v>43.931102005825636</v>
      </c>
      <c r="AP39" s="233" t="str">
        <f t="shared" si="13"/>
        <v/>
      </c>
      <c r="AQ39" s="233" t="e">
        <f t="shared" si="14"/>
        <v>#VALUE!</v>
      </c>
      <c r="AR39" s="233" t="e">
        <f t="shared" si="15"/>
        <v>#VALUE!</v>
      </c>
      <c r="AS39" s="235">
        <f t="shared" si="16"/>
        <v>33.105027932960894</v>
      </c>
      <c r="AT39" s="235">
        <f t="shared" si="17"/>
        <v>50.535961542150602</v>
      </c>
      <c r="AU39" s="235">
        <f t="shared" si="18"/>
        <v>15.67409432377119</v>
      </c>
      <c r="AV39">
        <v>100</v>
      </c>
      <c r="AW39" s="235">
        <f t="shared" si="19"/>
        <v>62.766666666666666</v>
      </c>
      <c r="AX39" s="235">
        <f t="shared" si="20"/>
        <v>80.98511149172171</v>
      </c>
      <c r="AY39" s="235">
        <f t="shared" si="21"/>
        <v>44.548221841611614</v>
      </c>
      <c r="AZ39" s="235">
        <f t="shared" si="22"/>
        <v>2941.6666666666665</v>
      </c>
      <c r="BA39" s="235">
        <f t="shared" si="23"/>
        <v>4966.9775952753826</v>
      </c>
      <c r="BB39" s="235">
        <f t="shared" si="24"/>
        <v>916.35573805795048</v>
      </c>
      <c r="BC39" s="235">
        <f t="shared" si="25"/>
        <v>53.18888888888889</v>
      </c>
      <c r="BD39" s="235">
        <f t="shared" si="26"/>
        <v>112.67052202318322</v>
      </c>
      <c r="BE39" s="235">
        <f t="shared" si="27"/>
        <v>-6.2927442454054372</v>
      </c>
      <c r="BF39" s="235">
        <f t="shared" si="28"/>
        <v>3577.2222222222222</v>
      </c>
      <c r="BG39" s="235">
        <f t="shared" si="29"/>
        <v>5636.1265941907786</v>
      </c>
      <c r="BH39" s="235">
        <f t="shared" si="30"/>
        <v>1518.3178502536657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17.5</v>
      </c>
      <c r="CE39" s="102">
        <f t="shared" si="36"/>
        <v>8.1999999999999993</v>
      </c>
      <c r="CF39" s="102">
        <f t="shared" si="37"/>
        <v>86</v>
      </c>
      <c r="CG39" s="102">
        <f t="shared" si="38"/>
        <v>7.9</v>
      </c>
      <c r="CH39" s="102">
        <f t="shared" si="39"/>
        <v>2.2999999999999998</v>
      </c>
      <c r="CI39" s="102" t="str">
        <f t="shared" si="40"/>
        <v/>
      </c>
      <c r="CJ39" s="102">
        <f t="shared" si="41"/>
        <v>1.3</v>
      </c>
      <c r="CK39" s="102">
        <f t="shared" si="42"/>
        <v>28</v>
      </c>
      <c r="CL39" s="102">
        <f t="shared" si="43"/>
        <v>66</v>
      </c>
      <c r="CM39" s="102">
        <f t="shared" si="44"/>
        <v>1200</v>
      </c>
      <c r="CN39" s="102">
        <f t="shared" si="45"/>
        <v>48</v>
      </c>
      <c r="CO39" s="102">
        <f t="shared" si="46"/>
        <v>2200</v>
      </c>
      <c r="CP39" s="102" t="str">
        <f t="shared" si="47"/>
        <v/>
      </c>
    </row>
    <row r="40" spans="2:94">
      <c r="B40" t="s">
        <v>252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10.332000000000001</v>
      </c>
      <c r="AB40" s="233">
        <f t="shared" si="2"/>
        <v>12.739174193481931</v>
      </c>
      <c r="AC40" s="233">
        <f t="shared" si="3"/>
        <v>7.9248258065180703</v>
      </c>
      <c r="AD40">
        <v>2.95</v>
      </c>
      <c r="AE40" s="233">
        <f t="shared" si="4"/>
        <v>7.9374301675977676</v>
      </c>
      <c r="AF40" s="233">
        <f t="shared" si="5"/>
        <v>8.0830597168027865</v>
      </c>
      <c r="AG40" s="233">
        <f t="shared" si="6"/>
        <v>7.7918006183927488</v>
      </c>
      <c r="AH40">
        <v>6.5</v>
      </c>
      <c r="AI40" s="233">
        <f t="shared" si="7"/>
        <v>3.3601117318435763</v>
      </c>
      <c r="AJ40" s="233">
        <f t="shared" si="8"/>
        <v>6.3851512410714601</v>
      </c>
      <c r="AK40" s="233">
        <f t="shared" si="9"/>
        <v>0.33507222261569281</v>
      </c>
      <c r="AL40">
        <v>7</v>
      </c>
      <c r="AM40" s="233">
        <f t="shared" si="10"/>
        <v>48.104347826086951</v>
      </c>
      <c r="AN40" s="233">
        <f t="shared" si="11"/>
        <v>52.277593646348265</v>
      </c>
      <c r="AO40" s="233">
        <f t="shared" si="12"/>
        <v>43.931102005825636</v>
      </c>
      <c r="AP40" s="233" t="str">
        <f t="shared" si="13"/>
        <v/>
      </c>
      <c r="AQ40" s="233" t="e">
        <f t="shared" si="14"/>
        <v>#VALUE!</v>
      </c>
      <c r="AR40" s="233" t="e">
        <f t="shared" si="15"/>
        <v>#VALUE!</v>
      </c>
      <c r="AS40" s="235">
        <f t="shared" si="16"/>
        <v>33.105027932960894</v>
      </c>
      <c r="AT40" s="235">
        <f t="shared" si="17"/>
        <v>50.535961542150602</v>
      </c>
      <c r="AU40" s="235">
        <f t="shared" si="18"/>
        <v>15.67409432377119</v>
      </c>
      <c r="AV40">
        <v>100</v>
      </c>
      <c r="AW40" s="235">
        <f t="shared" si="19"/>
        <v>62.766666666666666</v>
      </c>
      <c r="AX40" s="235">
        <f t="shared" si="20"/>
        <v>80.98511149172171</v>
      </c>
      <c r="AY40" s="235">
        <f t="shared" si="21"/>
        <v>44.548221841611614</v>
      </c>
      <c r="AZ40" s="235">
        <f t="shared" si="22"/>
        <v>2941.6666666666665</v>
      </c>
      <c r="BA40" s="235">
        <f t="shared" si="23"/>
        <v>4966.9775952753826</v>
      </c>
      <c r="BB40" s="235">
        <f t="shared" si="24"/>
        <v>916.35573805795048</v>
      </c>
      <c r="BC40" s="235">
        <f t="shared" si="25"/>
        <v>53.18888888888889</v>
      </c>
      <c r="BD40" s="235">
        <f t="shared" si="26"/>
        <v>112.67052202318322</v>
      </c>
      <c r="BE40" s="235">
        <f t="shared" si="27"/>
        <v>-6.2927442454054372</v>
      </c>
      <c r="BF40" s="235">
        <f t="shared" si="28"/>
        <v>3577.2222222222222</v>
      </c>
      <c r="BG40" s="235">
        <f t="shared" si="29"/>
        <v>5636.1265941907786</v>
      </c>
      <c r="BH40" s="235">
        <f t="shared" si="30"/>
        <v>1518.3178502536657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19.7</v>
      </c>
      <c r="CE40" s="102">
        <f t="shared" si="36"/>
        <v>7.6</v>
      </c>
      <c r="CF40" s="102">
        <f t="shared" si="37"/>
        <v>83</v>
      </c>
      <c r="CG40" s="102">
        <f t="shared" si="38"/>
        <v>7.9</v>
      </c>
      <c r="CH40" s="102">
        <f t="shared" si="39"/>
        <v>1.1000000000000001</v>
      </c>
      <c r="CI40" s="102" t="str">
        <f t="shared" si="40"/>
        <v/>
      </c>
      <c r="CJ40" s="102">
        <f t="shared" si="41"/>
        <v>0.75</v>
      </c>
      <c r="CK40" s="102">
        <f t="shared" si="42"/>
        <v>49</v>
      </c>
      <c r="CL40" s="102">
        <f t="shared" si="43"/>
        <v>76</v>
      </c>
      <c r="CM40" s="102">
        <f t="shared" si="44"/>
        <v>1200</v>
      </c>
      <c r="CN40" s="102">
        <f t="shared" si="45"/>
        <v>45</v>
      </c>
      <c r="CO40" s="102">
        <f t="shared" si="46"/>
        <v>1700</v>
      </c>
      <c r="CP40" s="102" t="str">
        <f t="shared" si="47"/>
        <v/>
      </c>
    </row>
    <row r="41" spans="2:94">
      <c r="B41" t="s">
        <v>252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10.332000000000001</v>
      </c>
      <c r="AB41" s="233">
        <f t="shared" si="2"/>
        <v>12.739174193481931</v>
      </c>
      <c r="AC41" s="233">
        <f t="shared" si="3"/>
        <v>7.9248258065180703</v>
      </c>
      <c r="AD41">
        <v>2.95</v>
      </c>
      <c r="AE41" s="233">
        <f t="shared" si="4"/>
        <v>7.9374301675977676</v>
      </c>
      <c r="AF41" s="233">
        <f t="shared" si="5"/>
        <v>8.0830597168027865</v>
      </c>
      <c r="AG41" s="233">
        <f t="shared" si="6"/>
        <v>7.7918006183927488</v>
      </c>
      <c r="AH41">
        <v>6.5</v>
      </c>
      <c r="AI41" s="233">
        <f t="shared" si="7"/>
        <v>3.3601117318435763</v>
      </c>
      <c r="AJ41" s="233">
        <f t="shared" si="8"/>
        <v>6.3851512410714601</v>
      </c>
      <c r="AK41" s="233">
        <f t="shared" si="9"/>
        <v>0.33507222261569281</v>
      </c>
      <c r="AL41">
        <v>7</v>
      </c>
      <c r="AM41" s="233">
        <f t="shared" si="10"/>
        <v>48.104347826086951</v>
      </c>
      <c r="AN41" s="233">
        <f t="shared" si="11"/>
        <v>52.277593646348265</v>
      </c>
      <c r="AO41" s="233">
        <f t="shared" si="12"/>
        <v>43.931102005825636</v>
      </c>
      <c r="AP41" s="233" t="str">
        <f t="shared" si="13"/>
        <v/>
      </c>
      <c r="AQ41" s="233" t="e">
        <f t="shared" si="14"/>
        <v>#VALUE!</v>
      </c>
      <c r="AR41" s="233" t="e">
        <f t="shared" si="15"/>
        <v>#VALUE!</v>
      </c>
      <c r="AS41" s="235">
        <f t="shared" si="16"/>
        <v>33.105027932960894</v>
      </c>
      <c r="AT41" s="235">
        <f t="shared" si="17"/>
        <v>50.535961542150602</v>
      </c>
      <c r="AU41" s="235">
        <f t="shared" si="18"/>
        <v>15.67409432377119</v>
      </c>
      <c r="AV41">
        <v>100</v>
      </c>
      <c r="AW41" s="235">
        <f t="shared" si="19"/>
        <v>62.766666666666666</v>
      </c>
      <c r="AX41" s="235">
        <f t="shared" si="20"/>
        <v>80.98511149172171</v>
      </c>
      <c r="AY41" s="235">
        <f t="shared" si="21"/>
        <v>44.548221841611614</v>
      </c>
      <c r="AZ41" s="235">
        <f t="shared" si="22"/>
        <v>2941.6666666666665</v>
      </c>
      <c r="BA41" s="235">
        <f t="shared" si="23"/>
        <v>4966.9775952753826</v>
      </c>
      <c r="BB41" s="235">
        <f t="shared" si="24"/>
        <v>916.35573805795048</v>
      </c>
      <c r="BC41" s="235">
        <f t="shared" si="25"/>
        <v>53.18888888888889</v>
      </c>
      <c r="BD41" s="235">
        <f t="shared" si="26"/>
        <v>112.67052202318322</v>
      </c>
      <c r="BE41" s="235">
        <f t="shared" si="27"/>
        <v>-6.2927442454054372</v>
      </c>
      <c r="BF41" s="235">
        <f t="shared" si="28"/>
        <v>3577.2222222222222</v>
      </c>
      <c r="BG41" s="235">
        <f t="shared" si="29"/>
        <v>5636.1265941907786</v>
      </c>
      <c r="BH41" s="235">
        <f t="shared" si="30"/>
        <v>1518.3178502536657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17.8</v>
      </c>
      <c r="CE41" s="102">
        <f t="shared" si="36"/>
        <v>9.3000000000000007</v>
      </c>
      <c r="CF41" s="102">
        <f t="shared" si="37"/>
        <v>99</v>
      </c>
      <c r="CG41" s="102">
        <f t="shared" si="38"/>
        <v>8</v>
      </c>
      <c r="CH41" s="102">
        <f t="shared" si="39"/>
        <v>0.97</v>
      </c>
      <c r="CI41" s="102" t="str">
        <f t="shared" si="40"/>
        <v/>
      </c>
      <c r="CJ41" s="102">
        <f t="shared" si="41"/>
        <v>1.1000000000000001</v>
      </c>
      <c r="CK41" s="102">
        <f t="shared" si="42"/>
        <v>36</v>
      </c>
      <c r="CL41" s="102">
        <f t="shared" si="43"/>
        <v>62</v>
      </c>
      <c r="CM41" s="102">
        <f t="shared" si="44"/>
        <v>690</v>
      </c>
      <c r="CN41" s="102">
        <f t="shared" si="45"/>
        <v>13</v>
      </c>
      <c r="CO41" s="102">
        <f t="shared" si="46"/>
        <v>1100</v>
      </c>
      <c r="CP41" s="102" t="str">
        <f t="shared" si="47"/>
        <v/>
      </c>
    </row>
    <row r="42" spans="2:94">
      <c r="B42" t="s">
        <v>252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10.332000000000001</v>
      </c>
      <c r="AB42" s="233">
        <f t="shared" si="2"/>
        <v>12.739174193481931</v>
      </c>
      <c r="AC42" s="233">
        <f t="shared" si="3"/>
        <v>7.9248258065180703</v>
      </c>
      <c r="AD42">
        <v>2.95</v>
      </c>
      <c r="AE42" s="233">
        <f t="shared" si="4"/>
        <v>7.9374301675977676</v>
      </c>
      <c r="AF42" s="233">
        <f t="shared" si="5"/>
        <v>8.0830597168027865</v>
      </c>
      <c r="AG42" s="233">
        <f t="shared" si="6"/>
        <v>7.7918006183927488</v>
      </c>
      <c r="AH42">
        <v>6.5</v>
      </c>
      <c r="AI42" s="233">
        <f t="shared" si="7"/>
        <v>3.3601117318435763</v>
      </c>
      <c r="AJ42" s="233">
        <f t="shared" si="8"/>
        <v>6.3851512410714601</v>
      </c>
      <c r="AK42" s="233">
        <f t="shared" si="9"/>
        <v>0.33507222261569281</v>
      </c>
      <c r="AL42">
        <v>7</v>
      </c>
      <c r="AM42" s="233">
        <f t="shared" si="10"/>
        <v>48.104347826086951</v>
      </c>
      <c r="AN42" s="233">
        <f t="shared" si="11"/>
        <v>52.277593646348265</v>
      </c>
      <c r="AO42" s="233">
        <f t="shared" si="12"/>
        <v>43.931102005825636</v>
      </c>
      <c r="AP42" s="233" t="str">
        <f t="shared" si="13"/>
        <v/>
      </c>
      <c r="AQ42" s="233" t="e">
        <f t="shared" si="14"/>
        <v>#VALUE!</v>
      </c>
      <c r="AR42" s="233" t="e">
        <f t="shared" si="15"/>
        <v>#VALUE!</v>
      </c>
      <c r="AS42" s="235">
        <f t="shared" si="16"/>
        <v>33.105027932960894</v>
      </c>
      <c r="AT42" s="235">
        <f t="shared" si="17"/>
        <v>50.535961542150602</v>
      </c>
      <c r="AU42" s="235">
        <f t="shared" si="18"/>
        <v>15.67409432377119</v>
      </c>
      <c r="AV42">
        <v>100</v>
      </c>
      <c r="AW42" s="235">
        <f t="shared" si="19"/>
        <v>62.766666666666666</v>
      </c>
      <c r="AX42" s="235">
        <f t="shared" si="20"/>
        <v>80.98511149172171</v>
      </c>
      <c r="AY42" s="235">
        <f t="shared" si="21"/>
        <v>44.548221841611614</v>
      </c>
      <c r="AZ42" s="235">
        <f t="shared" si="22"/>
        <v>2941.6666666666665</v>
      </c>
      <c r="BA42" s="235">
        <f t="shared" si="23"/>
        <v>4966.9775952753826</v>
      </c>
      <c r="BB42" s="235">
        <f t="shared" si="24"/>
        <v>916.35573805795048</v>
      </c>
      <c r="BC42" s="235">
        <f t="shared" si="25"/>
        <v>53.18888888888889</v>
      </c>
      <c r="BD42" s="235">
        <f t="shared" si="26"/>
        <v>112.67052202318322</v>
      </c>
      <c r="BE42" s="235">
        <f t="shared" si="27"/>
        <v>-6.2927442454054372</v>
      </c>
      <c r="BF42" s="235">
        <f t="shared" si="28"/>
        <v>3577.2222222222222</v>
      </c>
      <c r="BG42" s="235">
        <f t="shared" si="29"/>
        <v>5636.1265941907786</v>
      </c>
      <c r="BH42" s="235">
        <f t="shared" si="30"/>
        <v>1518.3178502536657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17.100000000000001</v>
      </c>
      <c r="CE42" s="102">
        <f t="shared" si="36"/>
        <v>8.1999999999999993</v>
      </c>
      <c r="CF42" s="102">
        <f t="shared" si="37"/>
        <v>84</v>
      </c>
      <c r="CG42" s="102">
        <f t="shared" si="38"/>
        <v>8</v>
      </c>
      <c r="CH42" s="102">
        <f t="shared" si="39"/>
        <v>1.2</v>
      </c>
      <c r="CI42" s="102" t="str">
        <f t="shared" si="40"/>
        <v/>
      </c>
      <c r="CJ42" s="102">
        <f t="shared" si="41"/>
        <v>0.85</v>
      </c>
      <c r="CK42" s="102">
        <f t="shared" si="42"/>
        <v>51</v>
      </c>
      <c r="CL42" s="102">
        <f t="shared" si="43"/>
        <v>81</v>
      </c>
      <c r="CM42" s="102">
        <f t="shared" si="44"/>
        <v>860</v>
      </c>
      <c r="CN42" s="102">
        <f t="shared" si="45"/>
        <v>17</v>
      </c>
      <c r="CO42" s="102">
        <f t="shared" si="46"/>
        <v>1500</v>
      </c>
      <c r="CP42" s="102" t="str">
        <f t="shared" si="47"/>
        <v/>
      </c>
    </row>
    <row r="43" spans="2:94">
      <c r="B43" t="s">
        <v>252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10.332000000000001</v>
      </c>
      <c r="AB43" s="233">
        <f t="shared" si="2"/>
        <v>12.739174193481931</v>
      </c>
      <c r="AC43" s="233">
        <f t="shared" si="3"/>
        <v>7.9248258065180703</v>
      </c>
      <c r="AD43">
        <v>2.95</v>
      </c>
      <c r="AE43" s="233">
        <f t="shared" si="4"/>
        <v>7.9374301675977676</v>
      </c>
      <c r="AF43" s="233">
        <f t="shared" si="5"/>
        <v>8.0830597168027865</v>
      </c>
      <c r="AG43" s="233">
        <f t="shared" si="6"/>
        <v>7.7918006183927488</v>
      </c>
      <c r="AH43">
        <v>6.5</v>
      </c>
      <c r="AI43" s="233">
        <f t="shared" si="7"/>
        <v>3.3601117318435763</v>
      </c>
      <c r="AJ43" s="233">
        <f t="shared" si="8"/>
        <v>6.3851512410714601</v>
      </c>
      <c r="AK43" s="233">
        <f t="shared" si="9"/>
        <v>0.33507222261569281</v>
      </c>
      <c r="AL43">
        <v>7</v>
      </c>
      <c r="AM43" s="233">
        <f t="shared" si="10"/>
        <v>48.104347826086951</v>
      </c>
      <c r="AN43" s="233">
        <f t="shared" si="11"/>
        <v>52.277593646348265</v>
      </c>
      <c r="AO43" s="233">
        <f t="shared" si="12"/>
        <v>43.931102005825636</v>
      </c>
      <c r="AP43" s="233" t="str">
        <f t="shared" si="13"/>
        <v/>
      </c>
      <c r="AQ43" s="233" t="e">
        <f t="shared" si="14"/>
        <v>#VALUE!</v>
      </c>
      <c r="AR43" s="233" t="e">
        <f t="shared" si="15"/>
        <v>#VALUE!</v>
      </c>
      <c r="AS43" s="235">
        <f t="shared" si="16"/>
        <v>33.105027932960894</v>
      </c>
      <c r="AT43" s="235">
        <f t="shared" si="17"/>
        <v>50.535961542150602</v>
      </c>
      <c r="AU43" s="235">
        <f t="shared" si="18"/>
        <v>15.67409432377119</v>
      </c>
      <c r="AV43">
        <v>100</v>
      </c>
      <c r="AW43" s="235">
        <f t="shared" si="19"/>
        <v>62.766666666666666</v>
      </c>
      <c r="AX43" s="235">
        <f t="shared" si="20"/>
        <v>80.98511149172171</v>
      </c>
      <c r="AY43" s="235">
        <f t="shared" si="21"/>
        <v>44.548221841611614</v>
      </c>
      <c r="AZ43" s="235">
        <f t="shared" si="22"/>
        <v>2941.6666666666665</v>
      </c>
      <c r="BA43" s="235">
        <f t="shared" si="23"/>
        <v>4966.9775952753826</v>
      </c>
      <c r="BB43" s="235">
        <f t="shared" si="24"/>
        <v>916.35573805795048</v>
      </c>
      <c r="BC43" s="235">
        <f t="shared" si="25"/>
        <v>53.18888888888889</v>
      </c>
      <c r="BD43" s="235">
        <f t="shared" si="26"/>
        <v>112.67052202318322</v>
      </c>
      <c r="BE43" s="235">
        <f t="shared" si="27"/>
        <v>-6.2927442454054372</v>
      </c>
      <c r="BF43" s="235">
        <f t="shared" si="28"/>
        <v>3577.2222222222222</v>
      </c>
      <c r="BG43" s="235">
        <f t="shared" si="29"/>
        <v>5636.1265941907786</v>
      </c>
      <c r="BH43" s="235">
        <f t="shared" si="30"/>
        <v>1518.3178502536657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10.199999999999999</v>
      </c>
      <c r="CE43" s="102">
        <f t="shared" si="36"/>
        <v>9.9</v>
      </c>
      <c r="CF43" s="102">
        <f t="shared" si="37"/>
        <v>87</v>
      </c>
      <c r="CG43" s="102">
        <f t="shared" si="38"/>
        <v>8.1</v>
      </c>
      <c r="CH43" s="102">
        <f t="shared" si="39"/>
        <v>1.7</v>
      </c>
      <c r="CI43" s="102" t="str">
        <f t="shared" si="40"/>
        <v/>
      </c>
      <c r="CJ43" s="102">
        <f t="shared" si="41"/>
        <v>1.4</v>
      </c>
      <c r="CK43" s="102">
        <f t="shared" si="42"/>
        <v>83</v>
      </c>
      <c r="CL43" s="102">
        <f t="shared" si="43"/>
        <v>92</v>
      </c>
      <c r="CM43" s="102">
        <f t="shared" si="44"/>
        <v>3000</v>
      </c>
      <c r="CN43" s="102">
        <f t="shared" si="45"/>
        <v>58</v>
      </c>
      <c r="CO43" s="102">
        <f t="shared" si="46"/>
        <v>3200</v>
      </c>
      <c r="CP43" s="102" t="str">
        <f t="shared" si="47"/>
        <v/>
      </c>
    </row>
    <row r="44" spans="2:94">
      <c r="B44" t="s">
        <v>252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10.332000000000001</v>
      </c>
      <c r="AB44" s="233">
        <f t="shared" si="2"/>
        <v>12.739174193481931</v>
      </c>
      <c r="AC44" s="233">
        <f t="shared" si="3"/>
        <v>7.9248258065180703</v>
      </c>
      <c r="AD44">
        <v>2.95</v>
      </c>
      <c r="AE44" s="233">
        <f t="shared" si="4"/>
        <v>7.9374301675977676</v>
      </c>
      <c r="AF44" s="233">
        <f t="shared" si="5"/>
        <v>8.0830597168027865</v>
      </c>
      <c r="AG44" s="233">
        <f t="shared" si="6"/>
        <v>7.7918006183927488</v>
      </c>
      <c r="AH44">
        <v>6.5</v>
      </c>
      <c r="AI44" s="233">
        <f t="shared" si="7"/>
        <v>3.3601117318435763</v>
      </c>
      <c r="AJ44" s="233">
        <f t="shared" si="8"/>
        <v>6.3851512410714601</v>
      </c>
      <c r="AK44" s="233">
        <f t="shared" si="9"/>
        <v>0.33507222261569281</v>
      </c>
      <c r="AL44">
        <v>7</v>
      </c>
      <c r="AM44" s="233">
        <f t="shared" si="10"/>
        <v>48.104347826086951</v>
      </c>
      <c r="AN44" s="233">
        <f t="shared" si="11"/>
        <v>52.277593646348265</v>
      </c>
      <c r="AO44" s="233">
        <f t="shared" si="12"/>
        <v>43.931102005825636</v>
      </c>
      <c r="AP44" s="233" t="str">
        <f t="shared" si="13"/>
        <v/>
      </c>
      <c r="AQ44" s="233" t="e">
        <f t="shared" si="14"/>
        <v>#VALUE!</v>
      </c>
      <c r="AR44" s="233" t="e">
        <f t="shared" si="15"/>
        <v>#VALUE!</v>
      </c>
      <c r="AS44" s="235">
        <f t="shared" si="16"/>
        <v>33.105027932960894</v>
      </c>
      <c r="AT44" s="235">
        <f t="shared" si="17"/>
        <v>50.535961542150602</v>
      </c>
      <c r="AU44" s="235">
        <f t="shared" si="18"/>
        <v>15.67409432377119</v>
      </c>
      <c r="AV44">
        <v>100</v>
      </c>
      <c r="AW44" s="235">
        <f t="shared" si="19"/>
        <v>62.766666666666666</v>
      </c>
      <c r="AX44" s="235">
        <f t="shared" si="20"/>
        <v>80.98511149172171</v>
      </c>
      <c r="AY44" s="235">
        <f t="shared" si="21"/>
        <v>44.548221841611614</v>
      </c>
      <c r="AZ44" s="235">
        <f t="shared" si="22"/>
        <v>2941.6666666666665</v>
      </c>
      <c r="BA44" s="235">
        <f t="shared" si="23"/>
        <v>4966.9775952753826</v>
      </c>
      <c r="BB44" s="235">
        <f t="shared" si="24"/>
        <v>916.35573805795048</v>
      </c>
      <c r="BC44" s="235">
        <f t="shared" si="25"/>
        <v>53.18888888888889</v>
      </c>
      <c r="BD44" s="235">
        <f t="shared" si="26"/>
        <v>112.67052202318322</v>
      </c>
      <c r="BE44" s="235">
        <f t="shared" si="27"/>
        <v>-6.2927442454054372</v>
      </c>
      <c r="BF44" s="235">
        <f t="shared" si="28"/>
        <v>3577.2222222222222</v>
      </c>
      <c r="BG44" s="235">
        <f t="shared" si="29"/>
        <v>5636.1265941907786</v>
      </c>
      <c r="BH44" s="235">
        <f t="shared" si="30"/>
        <v>1518.3178502536657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7.5</v>
      </c>
      <c r="CE44" s="102">
        <f t="shared" si="36"/>
        <v>11.1</v>
      </c>
      <c r="CF44" s="102">
        <f t="shared" si="37"/>
        <v>92</v>
      </c>
      <c r="CG44" s="102">
        <f t="shared" si="38"/>
        <v>8</v>
      </c>
      <c r="CH44" s="102">
        <f t="shared" si="39"/>
        <v>3.3</v>
      </c>
      <c r="CI44" s="102" t="str">
        <f t="shared" si="40"/>
        <v/>
      </c>
      <c r="CJ44" s="102">
        <f t="shared" si="41"/>
        <v>1.4</v>
      </c>
      <c r="CK44" s="102">
        <f t="shared" si="42"/>
        <v>53</v>
      </c>
      <c r="CL44" s="102">
        <f t="shared" si="43"/>
        <v>90</v>
      </c>
      <c r="CM44" s="102">
        <f t="shared" si="44"/>
        <v>3600</v>
      </c>
      <c r="CN44" s="102">
        <f t="shared" si="45"/>
        <v>73</v>
      </c>
      <c r="CO44" s="102">
        <f t="shared" si="46"/>
        <v>4500</v>
      </c>
      <c r="CP44" s="102" t="str">
        <f t="shared" si="47"/>
        <v/>
      </c>
    </row>
    <row r="45" spans="2:94">
      <c r="B45" t="s">
        <v>252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10.332000000000001</v>
      </c>
      <c r="AB45" s="233">
        <f t="shared" si="2"/>
        <v>12.739174193481931</v>
      </c>
      <c r="AC45" s="233">
        <f t="shared" si="3"/>
        <v>7.9248258065180703</v>
      </c>
      <c r="AD45">
        <v>2.95</v>
      </c>
      <c r="AE45" s="233">
        <f t="shared" si="4"/>
        <v>7.9374301675977676</v>
      </c>
      <c r="AF45" s="233">
        <f t="shared" si="5"/>
        <v>8.0830597168027865</v>
      </c>
      <c r="AG45" s="233">
        <f t="shared" si="6"/>
        <v>7.7918006183927488</v>
      </c>
      <c r="AH45">
        <v>6.5</v>
      </c>
      <c r="AI45" s="233">
        <f t="shared" si="7"/>
        <v>3.3601117318435763</v>
      </c>
      <c r="AJ45" s="233">
        <f t="shared" si="8"/>
        <v>6.3851512410714601</v>
      </c>
      <c r="AK45" s="233">
        <f t="shared" si="9"/>
        <v>0.33507222261569281</v>
      </c>
      <c r="AL45">
        <v>7</v>
      </c>
      <c r="AM45" s="233">
        <f t="shared" si="10"/>
        <v>48.104347826086951</v>
      </c>
      <c r="AN45" s="233">
        <f t="shared" si="11"/>
        <v>52.277593646348265</v>
      </c>
      <c r="AO45" s="233">
        <f t="shared" si="12"/>
        <v>43.931102005825636</v>
      </c>
      <c r="AP45" s="233" t="str">
        <f t="shared" si="13"/>
        <v/>
      </c>
      <c r="AQ45" s="233" t="e">
        <f t="shared" si="14"/>
        <v>#VALUE!</v>
      </c>
      <c r="AR45" s="233" t="e">
        <f t="shared" si="15"/>
        <v>#VALUE!</v>
      </c>
      <c r="AS45" s="235">
        <f t="shared" si="16"/>
        <v>33.105027932960894</v>
      </c>
      <c r="AT45" s="235">
        <f t="shared" si="17"/>
        <v>50.535961542150602</v>
      </c>
      <c r="AU45" s="235">
        <f t="shared" si="18"/>
        <v>15.67409432377119</v>
      </c>
      <c r="AV45">
        <v>100</v>
      </c>
      <c r="AW45" s="235">
        <f t="shared" si="19"/>
        <v>62.766666666666666</v>
      </c>
      <c r="AX45" s="235">
        <f t="shared" si="20"/>
        <v>80.98511149172171</v>
      </c>
      <c r="AY45" s="235">
        <f t="shared" si="21"/>
        <v>44.548221841611614</v>
      </c>
      <c r="AZ45" s="235">
        <f t="shared" si="22"/>
        <v>2941.6666666666665</v>
      </c>
      <c r="BA45" s="235">
        <f t="shared" si="23"/>
        <v>4966.9775952753826</v>
      </c>
      <c r="BB45" s="235">
        <f t="shared" si="24"/>
        <v>916.35573805795048</v>
      </c>
      <c r="BC45" s="235">
        <f t="shared" si="25"/>
        <v>53.18888888888889</v>
      </c>
      <c r="BD45" s="235">
        <f t="shared" si="26"/>
        <v>112.67052202318322</v>
      </c>
      <c r="BE45" s="235">
        <f t="shared" si="27"/>
        <v>-6.2927442454054372</v>
      </c>
      <c r="BF45" s="235">
        <f t="shared" si="28"/>
        <v>3577.2222222222222</v>
      </c>
      <c r="BG45" s="235">
        <f t="shared" si="29"/>
        <v>5636.1265941907786</v>
      </c>
      <c r="BH45" s="235">
        <f t="shared" si="30"/>
        <v>1518.3178502536657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2.2000000000000002</v>
      </c>
      <c r="CE45" s="102">
        <f t="shared" si="36"/>
        <v>13.2</v>
      </c>
      <c r="CF45" s="102">
        <f t="shared" si="37"/>
        <v>93</v>
      </c>
      <c r="CG45" s="102">
        <f t="shared" si="38"/>
        <v>8</v>
      </c>
      <c r="CH45" s="102">
        <f t="shared" si="39"/>
        <v>7.1</v>
      </c>
      <c r="CI45" s="102" t="str">
        <f t="shared" si="40"/>
        <v/>
      </c>
      <c r="CJ45" s="102">
        <f t="shared" si="41"/>
        <v>2.5</v>
      </c>
      <c r="CK45" s="102">
        <f t="shared" si="42"/>
        <v>41</v>
      </c>
      <c r="CL45" s="102">
        <f t="shared" si="43"/>
        <v>84</v>
      </c>
      <c r="CM45" s="102">
        <f t="shared" si="44"/>
        <v>7000</v>
      </c>
      <c r="CN45" s="102">
        <f t="shared" si="45"/>
        <v>120</v>
      </c>
      <c r="CO45" s="102">
        <f t="shared" si="46"/>
        <v>7900</v>
      </c>
      <c r="CP45" s="102" t="str">
        <f t="shared" si="47"/>
        <v/>
      </c>
    </row>
    <row r="46" spans="2:94">
      <c r="B46" t="s">
        <v>252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10.332000000000001</v>
      </c>
      <c r="AB46" s="233">
        <f t="shared" si="2"/>
        <v>12.739174193481931</v>
      </c>
      <c r="AC46" s="233">
        <f t="shared" si="3"/>
        <v>7.9248258065180703</v>
      </c>
      <c r="AD46">
        <v>2.95</v>
      </c>
      <c r="AE46" s="233">
        <f t="shared" si="4"/>
        <v>7.9374301675977676</v>
      </c>
      <c r="AF46" s="233">
        <f t="shared" si="5"/>
        <v>8.0830597168027865</v>
      </c>
      <c r="AG46" s="233">
        <f t="shared" si="6"/>
        <v>7.7918006183927488</v>
      </c>
      <c r="AH46">
        <v>6.5</v>
      </c>
      <c r="AI46" s="233">
        <f t="shared" si="7"/>
        <v>3.3601117318435763</v>
      </c>
      <c r="AJ46" s="233">
        <f t="shared" si="8"/>
        <v>6.3851512410714601</v>
      </c>
      <c r="AK46" s="233">
        <f t="shared" si="9"/>
        <v>0.33507222261569281</v>
      </c>
      <c r="AL46">
        <v>7</v>
      </c>
      <c r="AM46" s="233">
        <f t="shared" si="10"/>
        <v>48.104347826086951</v>
      </c>
      <c r="AN46" s="233">
        <f t="shared" si="11"/>
        <v>52.277593646348265</v>
      </c>
      <c r="AO46" s="233">
        <f t="shared" si="12"/>
        <v>43.931102005825636</v>
      </c>
      <c r="AP46" s="233" t="str">
        <f t="shared" si="13"/>
        <v/>
      </c>
      <c r="AQ46" s="233" t="e">
        <f t="shared" si="14"/>
        <v>#VALUE!</v>
      </c>
      <c r="AR46" s="233" t="e">
        <f t="shared" si="15"/>
        <v>#VALUE!</v>
      </c>
      <c r="AS46" s="235">
        <f t="shared" si="16"/>
        <v>33.105027932960894</v>
      </c>
      <c r="AT46" s="235">
        <f t="shared" si="17"/>
        <v>50.535961542150602</v>
      </c>
      <c r="AU46" s="235">
        <f t="shared" si="18"/>
        <v>15.67409432377119</v>
      </c>
      <c r="AV46">
        <v>100</v>
      </c>
      <c r="AW46" s="235">
        <f t="shared" si="19"/>
        <v>62.766666666666666</v>
      </c>
      <c r="AX46" s="235">
        <f t="shared" si="20"/>
        <v>80.98511149172171</v>
      </c>
      <c r="AY46" s="235">
        <f t="shared" si="21"/>
        <v>44.548221841611614</v>
      </c>
      <c r="AZ46" s="235">
        <f t="shared" si="22"/>
        <v>2941.6666666666665</v>
      </c>
      <c r="BA46" s="235">
        <f t="shared" si="23"/>
        <v>4966.9775952753826</v>
      </c>
      <c r="BB46" s="235">
        <f t="shared" si="24"/>
        <v>916.35573805795048</v>
      </c>
      <c r="BC46" s="235">
        <f t="shared" si="25"/>
        <v>53.18888888888889</v>
      </c>
      <c r="BD46" s="235">
        <f t="shared" si="26"/>
        <v>112.67052202318322</v>
      </c>
      <c r="BE46" s="235">
        <f t="shared" si="27"/>
        <v>-6.2927442454054372</v>
      </c>
      <c r="BF46" s="235">
        <f t="shared" si="28"/>
        <v>3577.2222222222222</v>
      </c>
      <c r="BG46" s="235">
        <f t="shared" si="29"/>
        <v>5636.1265941907786</v>
      </c>
      <c r="BH46" s="235">
        <f t="shared" si="30"/>
        <v>1518.3178502536657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0.4</v>
      </c>
      <c r="CE46" s="102">
        <f t="shared" si="36"/>
        <v>13.9</v>
      </c>
      <c r="CF46" s="102">
        <f t="shared" si="37"/>
        <v>95</v>
      </c>
      <c r="CG46" s="102">
        <f t="shared" si="38"/>
        <v>8.1</v>
      </c>
      <c r="CH46" s="102">
        <f t="shared" si="39"/>
        <v>5.3</v>
      </c>
      <c r="CI46" s="102" t="str">
        <f t="shared" si="40"/>
        <v/>
      </c>
      <c r="CJ46" s="102">
        <f t="shared" si="41"/>
        <v>2.2999999999999998</v>
      </c>
      <c r="CK46" s="102">
        <f t="shared" si="42"/>
        <v>39</v>
      </c>
      <c r="CL46" s="102">
        <f t="shared" si="43"/>
        <v>68</v>
      </c>
      <c r="CM46" s="102">
        <f t="shared" si="44"/>
        <v>4300</v>
      </c>
      <c r="CN46" s="102">
        <f t="shared" si="45"/>
        <v>130</v>
      </c>
      <c r="CO46" s="102">
        <f t="shared" si="46"/>
        <v>5100</v>
      </c>
      <c r="CP46" s="102" t="str">
        <f t="shared" si="47"/>
        <v/>
      </c>
    </row>
    <row r="47" spans="2:94">
      <c r="B47" t="s">
        <v>252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10.332000000000001</v>
      </c>
      <c r="AB47" s="233">
        <f t="shared" si="2"/>
        <v>12.739174193481931</v>
      </c>
      <c r="AC47" s="233">
        <f t="shared" si="3"/>
        <v>7.9248258065180703</v>
      </c>
      <c r="AD47">
        <v>2.95</v>
      </c>
      <c r="AE47" s="233">
        <f t="shared" si="4"/>
        <v>7.9374301675977676</v>
      </c>
      <c r="AF47" s="233">
        <f t="shared" si="5"/>
        <v>8.0830597168027865</v>
      </c>
      <c r="AG47" s="233">
        <f t="shared" si="6"/>
        <v>7.7918006183927488</v>
      </c>
      <c r="AH47">
        <v>6.5</v>
      </c>
      <c r="AI47" s="233">
        <f t="shared" si="7"/>
        <v>3.3601117318435763</v>
      </c>
      <c r="AJ47" s="233">
        <f t="shared" si="8"/>
        <v>6.3851512410714601</v>
      </c>
      <c r="AK47" s="233">
        <f t="shared" si="9"/>
        <v>0.33507222261569281</v>
      </c>
      <c r="AL47">
        <v>7</v>
      </c>
      <c r="AM47" s="233">
        <f t="shared" si="10"/>
        <v>48.104347826086951</v>
      </c>
      <c r="AN47" s="233">
        <f t="shared" si="11"/>
        <v>52.277593646348265</v>
      </c>
      <c r="AO47" s="233">
        <f t="shared" si="12"/>
        <v>43.931102005825636</v>
      </c>
      <c r="AP47" s="233" t="str">
        <f t="shared" si="13"/>
        <v/>
      </c>
      <c r="AQ47" s="233" t="e">
        <f t="shared" si="14"/>
        <v>#VALUE!</v>
      </c>
      <c r="AR47" s="233" t="e">
        <f t="shared" si="15"/>
        <v>#VALUE!</v>
      </c>
      <c r="AS47" s="235">
        <f t="shared" si="16"/>
        <v>33.105027932960894</v>
      </c>
      <c r="AT47" s="235">
        <f t="shared" si="17"/>
        <v>50.535961542150602</v>
      </c>
      <c r="AU47" s="235">
        <f t="shared" si="18"/>
        <v>15.67409432377119</v>
      </c>
      <c r="AV47">
        <v>100</v>
      </c>
      <c r="AW47" s="235">
        <f t="shared" si="19"/>
        <v>62.766666666666666</v>
      </c>
      <c r="AX47" s="235">
        <f t="shared" si="20"/>
        <v>80.98511149172171</v>
      </c>
      <c r="AY47" s="235">
        <f t="shared" si="21"/>
        <v>44.548221841611614</v>
      </c>
      <c r="AZ47" s="235">
        <f t="shared" si="22"/>
        <v>2941.6666666666665</v>
      </c>
      <c r="BA47" s="235">
        <f t="shared" si="23"/>
        <v>4966.9775952753826</v>
      </c>
      <c r="BB47" s="235">
        <f t="shared" si="24"/>
        <v>916.35573805795048</v>
      </c>
      <c r="BC47" s="235">
        <f t="shared" si="25"/>
        <v>53.18888888888889</v>
      </c>
      <c r="BD47" s="235">
        <f t="shared" si="26"/>
        <v>112.67052202318322</v>
      </c>
      <c r="BE47" s="235">
        <f t="shared" si="27"/>
        <v>-6.2927442454054372</v>
      </c>
      <c r="BF47" s="235">
        <f t="shared" si="28"/>
        <v>3577.2222222222222</v>
      </c>
      <c r="BG47" s="235">
        <f t="shared" si="29"/>
        <v>5636.1265941907786</v>
      </c>
      <c r="BH47" s="235">
        <f t="shared" si="30"/>
        <v>1518.3178502536657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1.6</v>
      </c>
      <c r="CE47" s="102">
        <f t="shared" si="36"/>
        <v>12.9</v>
      </c>
      <c r="CF47" s="102">
        <f t="shared" si="37"/>
        <v>92</v>
      </c>
      <c r="CG47" s="102">
        <f t="shared" si="38"/>
        <v>8</v>
      </c>
      <c r="CH47" s="102">
        <f t="shared" si="39"/>
        <v>3.5</v>
      </c>
      <c r="CI47" s="102" t="str">
        <f t="shared" si="40"/>
        <v/>
      </c>
      <c r="CJ47" s="102">
        <f t="shared" si="41"/>
        <v>2.2999999999999998</v>
      </c>
      <c r="CK47" s="102">
        <f t="shared" si="42"/>
        <v>34</v>
      </c>
      <c r="CL47" s="102">
        <f t="shared" si="43"/>
        <v>60</v>
      </c>
      <c r="CM47" s="102">
        <f t="shared" si="44"/>
        <v>3500</v>
      </c>
      <c r="CN47" s="102">
        <f t="shared" si="45"/>
        <v>81</v>
      </c>
      <c r="CO47" s="102">
        <f t="shared" si="46"/>
        <v>4300</v>
      </c>
      <c r="CP47" s="102" t="str">
        <f t="shared" si="47"/>
        <v/>
      </c>
    </row>
    <row r="48" spans="2:94">
      <c r="B48" t="s">
        <v>252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10.332000000000001</v>
      </c>
      <c r="AB48" s="233">
        <f t="shared" si="2"/>
        <v>12.739174193481931</v>
      </c>
      <c r="AC48" s="233">
        <f t="shared" si="3"/>
        <v>7.9248258065180703</v>
      </c>
      <c r="AD48">
        <v>2.95</v>
      </c>
      <c r="AE48" s="233">
        <f t="shared" si="4"/>
        <v>7.9374301675977676</v>
      </c>
      <c r="AF48" s="233">
        <f t="shared" si="5"/>
        <v>8.0830597168027865</v>
      </c>
      <c r="AG48" s="233">
        <f t="shared" si="6"/>
        <v>7.7918006183927488</v>
      </c>
      <c r="AH48">
        <v>6.5</v>
      </c>
      <c r="AI48" s="233">
        <f t="shared" si="7"/>
        <v>3.3601117318435763</v>
      </c>
      <c r="AJ48" s="233">
        <f t="shared" si="8"/>
        <v>6.3851512410714601</v>
      </c>
      <c r="AK48" s="233">
        <f t="shared" si="9"/>
        <v>0.33507222261569281</v>
      </c>
      <c r="AL48">
        <v>7</v>
      </c>
      <c r="AM48" s="233">
        <f t="shared" si="10"/>
        <v>48.104347826086951</v>
      </c>
      <c r="AN48" s="233">
        <f t="shared" si="11"/>
        <v>52.277593646348265</v>
      </c>
      <c r="AO48" s="233">
        <f t="shared" si="12"/>
        <v>43.931102005825636</v>
      </c>
      <c r="AP48" s="233" t="str">
        <f t="shared" si="13"/>
        <v/>
      </c>
      <c r="AQ48" s="233" t="e">
        <f t="shared" si="14"/>
        <v>#VALUE!</v>
      </c>
      <c r="AR48" s="233" t="e">
        <f t="shared" si="15"/>
        <v>#VALUE!</v>
      </c>
      <c r="AS48" s="235">
        <f t="shared" si="16"/>
        <v>33.105027932960894</v>
      </c>
      <c r="AT48" s="235">
        <f t="shared" si="17"/>
        <v>50.535961542150602</v>
      </c>
      <c r="AU48" s="235">
        <f t="shared" si="18"/>
        <v>15.67409432377119</v>
      </c>
      <c r="AV48">
        <v>100</v>
      </c>
      <c r="AW48" s="235">
        <f t="shared" si="19"/>
        <v>62.766666666666666</v>
      </c>
      <c r="AX48" s="235">
        <f t="shared" si="20"/>
        <v>80.98511149172171</v>
      </c>
      <c r="AY48" s="235">
        <f t="shared" si="21"/>
        <v>44.548221841611614</v>
      </c>
      <c r="AZ48" s="235">
        <f t="shared" si="22"/>
        <v>2941.6666666666665</v>
      </c>
      <c r="BA48" s="235">
        <f t="shared" si="23"/>
        <v>4966.9775952753826</v>
      </c>
      <c r="BB48" s="235">
        <f t="shared" si="24"/>
        <v>916.35573805795048</v>
      </c>
      <c r="BC48" s="235">
        <f t="shared" si="25"/>
        <v>53.18888888888889</v>
      </c>
      <c r="BD48" s="235">
        <f t="shared" si="26"/>
        <v>112.67052202318322</v>
      </c>
      <c r="BE48" s="235">
        <f t="shared" si="27"/>
        <v>-6.2927442454054372</v>
      </c>
      <c r="BF48" s="235">
        <f t="shared" si="28"/>
        <v>3577.2222222222222</v>
      </c>
      <c r="BG48" s="235">
        <f t="shared" si="29"/>
        <v>5636.1265941907786</v>
      </c>
      <c r="BH48" s="235">
        <f t="shared" si="30"/>
        <v>1518.3178502536657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0.7</v>
      </c>
      <c r="CE48" s="102">
        <f t="shared" si="36"/>
        <v>13.3</v>
      </c>
      <c r="CF48" s="102">
        <f t="shared" si="37"/>
        <v>95</v>
      </c>
      <c r="CG48" s="102">
        <f t="shared" si="38"/>
        <v>8.1</v>
      </c>
      <c r="CH48" s="102">
        <f t="shared" si="39"/>
        <v>3.4</v>
      </c>
      <c r="CI48" s="102" t="str">
        <f t="shared" si="40"/>
        <v/>
      </c>
      <c r="CJ48" s="102">
        <f t="shared" si="41"/>
        <v>2.5</v>
      </c>
      <c r="CK48" s="102">
        <f t="shared" si="42"/>
        <v>13</v>
      </c>
      <c r="CL48" s="102">
        <f t="shared" si="43"/>
        <v>44</v>
      </c>
      <c r="CM48" s="102">
        <f t="shared" si="44"/>
        <v>3700</v>
      </c>
      <c r="CN48" s="102">
        <f t="shared" si="45"/>
        <v>64</v>
      </c>
      <c r="CO48" s="102">
        <f t="shared" si="46"/>
        <v>4300</v>
      </c>
      <c r="CP48" s="102" t="str">
        <f t="shared" si="47"/>
        <v/>
      </c>
    </row>
    <row r="49" spans="2:94">
      <c r="B49" t="s">
        <v>252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10.332000000000001</v>
      </c>
      <c r="AB49" s="233">
        <f t="shared" si="2"/>
        <v>12.739174193481931</v>
      </c>
      <c r="AC49" s="233">
        <f t="shared" si="3"/>
        <v>7.9248258065180703</v>
      </c>
      <c r="AD49">
        <v>2.95</v>
      </c>
      <c r="AE49" s="233">
        <f t="shared" si="4"/>
        <v>7.9374301675977676</v>
      </c>
      <c r="AF49" s="233">
        <f t="shared" si="5"/>
        <v>8.0830597168027865</v>
      </c>
      <c r="AG49" s="233">
        <f t="shared" si="6"/>
        <v>7.7918006183927488</v>
      </c>
      <c r="AH49">
        <v>6.5</v>
      </c>
      <c r="AI49" s="233">
        <f t="shared" si="7"/>
        <v>3.3601117318435763</v>
      </c>
      <c r="AJ49" s="233">
        <f t="shared" si="8"/>
        <v>6.3851512410714601</v>
      </c>
      <c r="AK49" s="233">
        <f t="shared" si="9"/>
        <v>0.33507222261569281</v>
      </c>
      <c r="AL49">
        <v>7</v>
      </c>
      <c r="AM49" s="233">
        <f t="shared" si="10"/>
        <v>48.104347826086951</v>
      </c>
      <c r="AN49" s="233">
        <f t="shared" si="11"/>
        <v>52.277593646348265</v>
      </c>
      <c r="AO49" s="233">
        <f t="shared" si="12"/>
        <v>43.931102005825636</v>
      </c>
      <c r="AP49" s="233" t="str">
        <f t="shared" si="13"/>
        <v/>
      </c>
      <c r="AQ49" s="233" t="e">
        <f t="shared" si="14"/>
        <v>#VALUE!</v>
      </c>
      <c r="AR49" s="233" t="e">
        <f t="shared" si="15"/>
        <v>#VALUE!</v>
      </c>
      <c r="AS49" s="235">
        <f t="shared" si="16"/>
        <v>33.105027932960894</v>
      </c>
      <c r="AT49" s="235">
        <f t="shared" si="17"/>
        <v>50.535961542150602</v>
      </c>
      <c r="AU49" s="235">
        <f t="shared" si="18"/>
        <v>15.67409432377119</v>
      </c>
      <c r="AV49">
        <v>100</v>
      </c>
      <c r="AW49" s="235">
        <f t="shared" si="19"/>
        <v>62.766666666666666</v>
      </c>
      <c r="AX49" s="235">
        <f t="shared" si="20"/>
        <v>80.98511149172171</v>
      </c>
      <c r="AY49" s="235">
        <f t="shared" si="21"/>
        <v>44.548221841611614</v>
      </c>
      <c r="AZ49" s="235">
        <f t="shared" si="22"/>
        <v>2941.6666666666665</v>
      </c>
      <c r="BA49" s="235">
        <f t="shared" si="23"/>
        <v>4966.9775952753826</v>
      </c>
      <c r="BB49" s="235">
        <f t="shared" si="24"/>
        <v>916.35573805795048</v>
      </c>
      <c r="BC49" s="235">
        <f t="shared" si="25"/>
        <v>53.18888888888889</v>
      </c>
      <c r="BD49" s="235">
        <f t="shared" si="26"/>
        <v>112.67052202318322</v>
      </c>
      <c r="BE49" s="235">
        <f t="shared" si="27"/>
        <v>-6.2927442454054372</v>
      </c>
      <c r="BF49" s="235">
        <f t="shared" si="28"/>
        <v>3577.2222222222222</v>
      </c>
      <c r="BG49" s="235">
        <f t="shared" si="29"/>
        <v>5636.1265941907786</v>
      </c>
      <c r="BH49" s="235">
        <f t="shared" si="30"/>
        <v>1518.3178502536657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6.2</v>
      </c>
      <c r="CE49" s="102">
        <f t="shared" si="36"/>
        <v>11.7</v>
      </c>
      <c r="CF49" s="102">
        <f t="shared" si="37"/>
        <v>95</v>
      </c>
      <c r="CG49" s="102">
        <f t="shared" si="38"/>
        <v>8.1</v>
      </c>
      <c r="CH49" s="102">
        <f t="shared" si="39"/>
        <v>2.5</v>
      </c>
      <c r="CI49" s="102" t="str">
        <f t="shared" si="40"/>
        <v/>
      </c>
      <c r="CJ49" s="102">
        <f t="shared" si="41"/>
        <v>2.4</v>
      </c>
      <c r="CK49" s="102">
        <f t="shared" si="42"/>
        <v>7</v>
      </c>
      <c r="CL49" s="102">
        <f t="shared" si="43"/>
        <v>26</v>
      </c>
      <c r="CM49" s="102">
        <f t="shared" si="44"/>
        <v>1900</v>
      </c>
      <c r="CN49" s="102">
        <f t="shared" si="45"/>
        <v>35</v>
      </c>
      <c r="CO49" s="102">
        <f t="shared" si="46"/>
        <v>2900</v>
      </c>
      <c r="CP49" s="102" t="str">
        <f t="shared" si="47"/>
        <v/>
      </c>
    </row>
    <row r="50" spans="2:94">
      <c r="B50" t="s">
        <v>252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10.332000000000001</v>
      </c>
      <c r="AB50" s="233">
        <f t="shared" si="2"/>
        <v>12.739174193481931</v>
      </c>
      <c r="AC50" s="233">
        <f t="shared" si="3"/>
        <v>7.9248258065180703</v>
      </c>
      <c r="AD50">
        <v>2.95</v>
      </c>
      <c r="AE50" s="233">
        <f t="shared" si="4"/>
        <v>7.9374301675977676</v>
      </c>
      <c r="AF50" s="233">
        <f t="shared" si="5"/>
        <v>8.0830597168027865</v>
      </c>
      <c r="AG50" s="233">
        <f t="shared" si="6"/>
        <v>7.7918006183927488</v>
      </c>
      <c r="AH50">
        <v>6.5</v>
      </c>
      <c r="AI50" s="233">
        <f t="shared" si="7"/>
        <v>3.3601117318435763</v>
      </c>
      <c r="AJ50" s="233">
        <f t="shared" si="8"/>
        <v>6.3851512410714601</v>
      </c>
      <c r="AK50" s="233">
        <f t="shared" si="9"/>
        <v>0.33507222261569281</v>
      </c>
      <c r="AL50">
        <v>7</v>
      </c>
      <c r="AM50" s="233">
        <f t="shared" si="10"/>
        <v>48.104347826086951</v>
      </c>
      <c r="AN50" s="233">
        <f t="shared" si="11"/>
        <v>52.277593646348265</v>
      </c>
      <c r="AO50" s="233">
        <f t="shared" si="12"/>
        <v>43.931102005825636</v>
      </c>
      <c r="AP50" s="233" t="str">
        <f t="shared" si="13"/>
        <v/>
      </c>
      <c r="AQ50" s="233" t="e">
        <f t="shared" si="14"/>
        <v>#VALUE!</v>
      </c>
      <c r="AR50" s="233" t="e">
        <f t="shared" si="15"/>
        <v>#VALUE!</v>
      </c>
      <c r="AS50" s="235">
        <f t="shared" si="16"/>
        <v>33.105027932960894</v>
      </c>
      <c r="AT50" s="235">
        <f t="shared" si="17"/>
        <v>50.535961542150602</v>
      </c>
      <c r="AU50" s="235">
        <f t="shared" si="18"/>
        <v>15.67409432377119</v>
      </c>
      <c r="AV50">
        <v>100</v>
      </c>
      <c r="AW50" s="235">
        <f t="shared" si="19"/>
        <v>62.766666666666666</v>
      </c>
      <c r="AX50" s="235">
        <f t="shared" si="20"/>
        <v>80.98511149172171</v>
      </c>
      <c r="AY50" s="235">
        <f t="shared" si="21"/>
        <v>44.548221841611614</v>
      </c>
      <c r="AZ50" s="235">
        <f t="shared" si="22"/>
        <v>2941.6666666666665</v>
      </c>
      <c r="BA50" s="235">
        <f t="shared" si="23"/>
        <v>4966.9775952753826</v>
      </c>
      <c r="BB50" s="235">
        <f t="shared" si="24"/>
        <v>916.35573805795048</v>
      </c>
      <c r="BC50" s="235">
        <f t="shared" si="25"/>
        <v>53.18888888888889</v>
      </c>
      <c r="BD50" s="235">
        <f t="shared" si="26"/>
        <v>112.67052202318322</v>
      </c>
      <c r="BE50" s="235">
        <f t="shared" si="27"/>
        <v>-6.2927442454054372</v>
      </c>
      <c r="BF50" s="235">
        <f t="shared" si="28"/>
        <v>3577.2222222222222</v>
      </c>
      <c r="BG50" s="235">
        <f t="shared" si="29"/>
        <v>5636.1265941907786</v>
      </c>
      <c r="BH50" s="235">
        <f t="shared" si="30"/>
        <v>1518.3178502536657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15.2</v>
      </c>
      <c r="CE50" s="102">
        <f t="shared" si="36"/>
        <v>8.8000000000000007</v>
      </c>
      <c r="CF50" s="102">
        <f t="shared" si="37"/>
        <v>88</v>
      </c>
      <c r="CG50" s="102">
        <f t="shared" si="38"/>
        <v>8.1</v>
      </c>
      <c r="CH50" s="102">
        <f t="shared" si="39"/>
        <v>4</v>
      </c>
      <c r="CI50" s="102" t="str">
        <f t="shared" si="40"/>
        <v/>
      </c>
      <c r="CJ50" s="102">
        <f t="shared" si="41"/>
        <v>3.7</v>
      </c>
      <c r="CK50" s="102">
        <f t="shared" si="42"/>
        <v>7</v>
      </c>
      <c r="CL50" s="102">
        <f t="shared" si="43"/>
        <v>47</v>
      </c>
      <c r="CM50" s="102">
        <f t="shared" si="44"/>
        <v>920</v>
      </c>
      <c r="CN50" s="102">
        <f t="shared" si="45"/>
        <v>25</v>
      </c>
      <c r="CO50" s="102">
        <f t="shared" si="46"/>
        <v>1700</v>
      </c>
      <c r="CP50" s="102" t="str">
        <f t="shared" si="47"/>
        <v/>
      </c>
    </row>
    <row r="51" spans="2:94">
      <c r="B51" t="s">
        <v>252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10.332000000000001</v>
      </c>
      <c r="AB51" s="233">
        <f t="shared" si="2"/>
        <v>12.739174193481931</v>
      </c>
      <c r="AC51" s="233">
        <f t="shared" si="3"/>
        <v>7.9248258065180703</v>
      </c>
      <c r="AD51">
        <v>2.95</v>
      </c>
      <c r="AE51" s="233">
        <f t="shared" si="4"/>
        <v>7.9374301675977676</v>
      </c>
      <c r="AF51" s="233">
        <f t="shared" si="5"/>
        <v>8.0830597168027865</v>
      </c>
      <c r="AG51" s="233">
        <f t="shared" si="6"/>
        <v>7.7918006183927488</v>
      </c>
      <c r="AH51">
        <v>6.5</v>
      </c>
      <c r="AI51" s="233">
        <f t="shared" si="7"/>
        <v>3.3601117318435763</v>
      </c>
      <c r="AJ51" s="233">
        <f t="shared" si="8"/>
        <v>6.3851512410714601</v>
      </c>
      <c r="AK51" s="233">
        <f t="shared" si="9"/>
        <v>0.33507222261569281</v>
      </c>
      <c r="AL51">
        <v>7</v>
      </c>
      <c r="AM51" s="233">
        <f t="shared" si="10"/>
        <v>48.104347826086951</v>
      </c>
      <c r="AN51" s="233">
        <f t="shared" si="11"/>
        <v>52.277593646348265</v>
      </c>
      <c r="AO51" s="233">
        <f t="shared" si="12"/>
        <v>43.931102005825636</v>
      </c>
      <c r="AP51" s="233" t="str">
        <f t="shared" si="13"/>
        <v/>
      </c>
      <c r="AQ51" s="233" t="e">
        <f t="shared" si="14"/>
        <v>#VALUE!</v>
      </c>
      <c r="AR51" s="233" t="e">
        <f t="shared" si="15"/>
        <v>#VALUE!</v>
      </c>
      <c r="AS51" s="235">
        <f t="shared" si="16"/>
        <v>33.105027932960894</v>
      </c>
      <c r="AT51" s="235">
        <f t="shared" si="17"/>
        <v>50.535961542150602</v>
      </c>
      <c r="AU51" s="235">
        <f t="shared" si="18"/>
        <v>15.67409432377119</v>
      </c>
      <c r="AV51">
        <v>100</v>
      </c>
      <c r="AW51" s="235">
        <f t="shared" si="19"/>
        <v>62.766666666666666</v>
      </c>
      <c r="AX51" s="235">
        <f t="shared" si="20"/>
        <v>80.98511149172171</v>
      </c>
      <c r="AY51" s="235">
        <f t="shared" si="21"/>
        <v>44.548221841611614</v>
      </c>
      <c r="AZ51" s="235">
        <f t="shared" si="22"/>
        <v>2941.6666666666665</v>
      </c>
      <c r="BA51" s="235">
        <f t="shared" si="23"/>
        <v>4966.9775952753826</v>
      </c>
      <c r="BB51" s="235">
        <f t="shared" si="24"/>
        <v>916.35573805795048</v>
      </c>
      <c r="BC51" s="235">
        <f t="shared" si="25"/>
        <v>53.18888888888889</v>
      </c>
      <c r="BD51" s="235">
        <f t="shared" si="26"/>
        <v>112.67052202318322</v>
      </c>
      <c r="BE51" s="235">
        <f t="shared" si="27"/>
        <v>-6.2927442454054372</v>
      </c>
      <c r="BF51" s="235">
        <f t="shared" si="28"/>
        <v>3577.2222222222222</v>
      </c>
      <c r="BG51" s="235">
        <f t="shared" si="29"/>
        <v>5636.1265941907786</v>
      </c>
      <c r="BH51" s="235">
        <f t="shared" si="30"/>
        <v>1518.3178502536657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18.5</v>
      </c>
      <c r="CE51" s="102">
        <f t="shared" si="36"/>
        <v>7.3</v>
      </c>
      <c r="CF51" s="102">
        <f t="shared" si="37"/>
        <v>78</v>
      </c>
      <c r="CG51" s="102">
        <f t="shared" si="38"/>
        <v>7.9</v>
      </c>
      <c r="CH51" s="102">
        <f t="shared" si="39"/>
        <v>2.8</v>
      </c>
      <c r="CI51" s="102" t="str">
        <f t="shared" si="40"/>
        <v/>
      </c>
      <c r="CJ51" s="102">
        <f t="shared" si="41"/>
        <v>1.4</v>
      </c>
      <c r="CK51" s="102">
        <f t="shared" si="42"/>
        <v>41</v>
      </c>
      <c r="CL51" s="102">
        <f t="shared" si="43"/>
        <v>73</v>
      </c>
      <c r="CM51" s="102">
        <f t="shared" si="44"/>
        <v>870</v>
      </c>
      <c r="CN51" s="102">
        <f t="shared" si="45"/>
        <v>43</v>
      </c>
      <c r="CO51" s="102">
        <f t="shared" si="46"/>
        <v>1800</v>
      </c>
      <c r="CP51" s="102" t="str">
        <f t="shared" si="47"/>
        <v/>
      </c>
    </row>
    <row r="52" spans="2:94">
      <c r="B52" t="s">
        <v>252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10.332000000000001</v>
      </c>
      <c r="AB52" s="233">
        <f t="shared" si="2"/>
        <v>12.739174193481931</v>
      </c>
      <c r="AC52" s="233">
        <f t="shared" si="3"/>
        <v>7.9248258065180703</v>
      </c>
      <c r="AD52">
        <v>2.95</v>
      </c>
      <c r="AE52" s="233">
        <f t="shared" si="4"/>
        <v>7.9374301675977676</v>
      </c>
      <c r="AF52" s="233">
        <f t="shared" si="5"/>
        <v>8.0830597168027865</v>
      </c>
      <c r="AG52" s="233">
        <f t="shared" si="6"/>
        <v>7.7918006183927488</v>
      </c>
      <c r="AH52">
        <v>6.5</v>
      </c>
      <c r="AI52" s="233">
        <f t="shared" si="7"/>
        <v>3.3601117318435763</v>
      </c>
      <c r="AJ52" s="233">
        <f t="shared" si="8"/>
        <v>6.3851512410714601</v>
      </c>
      <c r="AK52" s="233">
        <f t="shared" si="9"/>
        <v>0.33507222261569281</v>
      </c>
      <c r="AL52">
        <v>7</v>
      </c>
      <c r="AM52" s="233">
        <f t="shared" si="10"/>
        <v>48.104347826086951</v>
      </c>
      <c r="AN52" s="233">
        <f t="shared" si="11"/>
        <v>52.277593646348265</v>
      </c>
      <c r="AO52" s="233">
        <f t="shared" si="12"/>
        <v>43.931102005825636</v>
      </c>
      <c r="AP52" s="233" t="str">
        <f t="shared" si="13"/>
        <v/>
      </c>
      <c r="AQ52" s="233" t="e">
        <f t="shared" si="14"/>
        <v>#VALUE!</v>
      </c>
      <c r="AR52" s="233" t="e">
        <f t="shared" si="15"/>
        <v>#VALUE!</v>
      </c>
      <c r="AS52" s="235">
        <f t="shared" si="16"/>
        <v>33.105027932960894</v>
      </c>
      <c r="AT52" s="235">
        <f t="shared" si="17"/>
        <v>50.535961542150602</v>
      </c>
      <c r="AU52" s="235">
        <f t="shared" si="18"/>
        <v>15.67409432377119</v>
      </c>
      <c r="AV52">
        <v>100</v>
      </c>
      <c r="AW52" s="235">
        <f t="shared" si="19"/>
        <v>62.766666666666666</v>
      </c>
      <c r="AX52" s="235">
        <f t="shared" si="20"/>
        <v>80.98511149172171</v>
      </c>
      <c r="AY52" s="235">
        <f t="shared" si="21"/>
        <v>44.548221841611614</v>
      </c>
      <c r="AZ52" s="235">
        <f t="shared" si="22"/>
        <v>2941.6666666666665</v>
      </c>
      <c r="BA52" s="235">
        <f t="shared" si="23"/>
        <v>4966.9775952753826</v>
      </c>
      <c r="BB52" s="235">
        <f t="shared" si="24"/>
        <v>916.35573805795048</v>
      </c>
      <c r="BC52" s="235">
        <f t="shared" si="25"/>
        <v>53.18888888888889</v>
      </c>
      <c r="BD52" s="235">
        <f t="shared" si="26"/>
        <v>112.67052202318322</v>
      </c>
      <c r="BE52" s="235">
        <f t="shared" si="27"/>
        <v>-6.2927442454054372</v>
      </c>
      <c r="BF52" s="235">
        <f t="shared" si="28"/>
        <v>3577.2222222222222</v>
      </c>
      <c r="BG52" s="235">
        <f t="shared" si="29"/>
        <v>5636.1265941907786</v>
      </c>
      <c r="BH52" s="235">
        <f t="shared" si="30"/>
        <v>1518.3178502536657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20.100000000000001</v>
      </c>
      <c r="CE52" s="102">
        <f t="shared" si="36"/>
        <v>7.8</v>
      </c>
      <c r="CF52" s="102">
        <f t="shared" si="37"/>
        <v>87</v>
      </c>
      <c r="CG52" s="102">
        <f t="shared" si="38"/>
        <v>7.9</v>
      </c>
      <c r="CH52" s="102">
        <f t="shared" si="39"/>
        <v>0.78</v>
      </c>
      <c r="CI52" s="102" t="str">
        <f t="shared" si="40"/>
        <v/>
      </c>
      <c r="CJ52" s="102">
        <f t="shared" si="41"/>
        <v>0.88</v>
      </c>
      <c r="CK52" s="102">
        <f t="shared" si="42"/>
        <v>39</v>
      </c>
      <c r="CL52" s="102">
        <f t="shared" si="43"/>
        <v>64</v>
      </c>
      <c r="CM52" s="102">
        <f t="shared" si="44"/>
        <v>800</v>
      </c>
      <c r="CN52" s="102">
        <f t="shared" si="45"/>
        <v>33</v>
      </c>
      <c r="CO52" s="102">
        <f t="shared" si="46"/>
        <v>1400</v>
      </c>
      <c r="CP52" s="102" t="str">
        <f t="shared" si="47"/>
        <v/>
      </c>
    </row>
    <row r="53" spans="2:94">
      <c r="B53" t="s">
        <v>252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10.332000000000001</v>
      </c>
      <c r="AB53" s="233">
        <f t="shared" si="2"/>
        <v>12.739174193481931</v>
      </c>
      <c r="AC53" s="233">
        <f t="shared" si="3"/>
        <v>7.9248258065180703</v>
      </c>
      <c r="AD53">
        <v>2.95</v>
      </c>
      <c r="AE53" s="233">
        <f t="shared" si="4"/>
        <v>7.9374301675977676</v>
      </c>
      <c r="AF53" s="233">
        <f t="shared" si="5"/>
        <v>8.0830597168027865</v>
      </c>
      <c r="AG53" s="233">
        <f t="shared" si="6"/>
        <v>7.7918006183927488</v>
      </c>
      <c r="AH53">
        <v>6.5</v>
      </c>
      <c r="AI53" s="233">
        <f t="shared" si="7"/>
        <v>3.3601117318435763</v>
      </c>
      <c r="AJ53" s="233">
        <f t="shared" si="8"/>
        <v>6.3851512410714601</v>
      </c>
      <c r="AK53" s="233">
        <f t="shared" si="9"/>
        <v>0.33507222261569281</v>
      </c>
      <c r="AL53">
        <v>7</v>
      </c>
      <c r="AM53" s="233">
        <f t="shared" si="10"/>
        <v>48.104347826086951</v>
      </c>
      <c r="AN53" s="233">
        <f t="shared" si="11"/>
        <v>52.277593646348265</v>
      </c>
      <c r="AO53" s="233">
        <f t="shared" si="12"/>
        <v>43.931102005825636</v>
      </c>
      <c r="AP53" s="233" t="str">
        <f t="shared" si="13"/>
        <v/>
      </c>
      <c r="AQ53" s="233" t="e">
        <f t="shared" si="14"/>
        <v>#VALUE!</v>
      </c>
      <c r="AR53" s="233" t="e">
        <f t="shared" si="15"/>
        <v>#VALUE!</v>
      </c>
      <c r="AS53" s="235">
        <f t="shared" si="16"/>
        <v>33.105027932960894</v>
      </c>
      <c r="AT53" s="235">
        <f t="shared" si="17"/>
        <v>50.535961542150602</v>
      </c>
      <c r="AU53" s="235">
        <f t="shared" si="18"/>
        <v>15.67409432377119</v>
      </c>
      <c r="AV53">
        <v>100</v>
      </c>
      <c r="AW53" s="235">
        <f t="shared" si="19"/>
        <v>62.766666666666666</v>
      </c>
      <c r="AX53" s="235">
        <f t="shared" si="20"/>
        <v>80.98511149172171</v>
      </c>
      <c r="AY53" s="235">
        <f t="shared" si="21"/>
        <v>44.548221841611614</v>
      </c>
      <c r="AZ53" s="235">
        <f t="shared" si="22"/>
        <v>2941.6666666666665</v>
      </c>
      <c r="BA53" s="235">
        <f t="shared" si="23"/>
        <v>4966.9775952753826</v>
      </c>
      <c r="BB53" s="235">
        <f t="shared" si="24"/>
        <v>916.35573805795048</v>
      </c>
      <c r="BC53" s="235">
        <f t="shared" si="25"/>
        <v>53.18888888888889</v>
      </c>
      <c r="BD53" s="235">
        <f t="shared" si="26"/>
        <v>112.67052202318322</v>
      </c>
      <c r="BE53" s="235">
        <f t="shared" si="27"/>
        <v>-6.2927442454054372</v>
      </c>
      <c r="BF53" s="235">
        <f t="shared" si="28"/>
        <v>3577.2222222222222</v>
      </c>
      <c r="BG53" s="235">
        <f t="shared" si="29"/>
        <v>5636.1265941907786</v>
      </c>
      <c r="BH53" s="235">
        <f t="shared" si="30"/>
        <v>1518.3178502536657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18.399999999999999</v>
      </c>
      <c r="CE53" s="102">
        <f t="shared" si="36"/>
        <v>7.5</v>
      </c>
      <c r="CF53" s="102">
        <f t="shared" si="37"/>
        <v>79</v>
      </c>
      <c r="CG53" s="102">
        <f t="shared" si="38"/>
        <v>7.9</v>
      </c>
      <c r="CH53" s="102">
        <f t="shared" si="39"/>
        <v>1</v>
      </c>
      <c r="CI53" s="102" t="str">
        <f t="shared" si="40"/>
        <v/>
      </c>
      <c r="CJ53" s="102">
        <f t="shared" si="41"/>
        <v>0.8</v>
      </c>
      <c r="CK53" s="102">
        <f t="shared" si="42"/>
        <v>53</v>
      </c>
      <c r="CL53" s="102">
        <f t="shared" si="43"/>
        <v>84</v>
      </c>
      <c r="CM53" s="102">
        <f t="shared" si="44"/>
        <v>1700</v>
      </c>
      <c r="CN53" s="102">
        <f t="shared" si="45"/>
        <v>23</v>
      </c>
      <c r="CO53" s="102">
        <f t="shared" si="46"/>
        <v>1600</v>
      </c>
      <c r="CP53" s="102" t="str">
        <f t="shared" si="47"/>
        <v/>
      </c>
    </row>
    <row r="54" spans="2:94">
      <c r="B54" t="s">
        <v>252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10.332000000000001</v>
      </c>
      <c r="AB54" s="233">
        <f t="shared" si="2"/>
        <v>12.739174193481931</v>
      </c>
      <c r="AC54" s="233">
        <f t="shared" si="3"/>
        <v>7.9248258065180703</v>
      </c>
      <c r="AD54">
        <v>2.95</v>
      </c>
      <c r="AE54" s="233">
        <f t="shared" si="4"/>
        <v>7.9374301675977676</v>
      </c>
      <c r="AF54" s="233">
        <f t="shared" si="5"/>
        <v>8.0830597168027865</v>
      </c>
      <c r="AG54" s="233">
        <f t="shared" si="6"/>
        <v>7.7918006183927488</v>
      </c>
      <c r="AH54">
        <v>6.5</v>
      </c>
      <c r="AI54" s="233">
        <f t="shared" si="7"/>
        <v>3.3601117318435763</v>
      </c>
      <c r="AJ54" s="233">
        <f t="shared" si="8"/>
        <v>6.3851512410714601</v>
      </c>
      <c r="AK54" s="233">
        <f t="shared" si="9"/>
        <v>0.33507222261569281</v>
      </c>
      <c r="AL54">
        <v>7</v>
      </c>
      <c r="AM54" s="233">
        <f t="shared" si="10"/>
        <v>48.104347826086951</v>
      </c>
      <c r="AN54" s="233">
        <f t="shared" si="11"/>
        <v>52.277593646348265</v>
      </c>
      <c r="AO54" s="233">
        <f t="shared" si="12"/>
        <v>43.931102005825636</v>
      </c>
      <c r="AP54" s="233" t="str">
        <f t="shared" si="13"/>
        <v/>
      </c>
      <c r="AQ54" s="233" t="e">
        <f t="shared" si="14"/>
        <v>#VALUE!</v>
      </c>
      <c r="AR54" s="233" t="e">
        <f t="shared" si="15"/>
        <v>#VALUE!</v>
      </c>
      <c r="AS54" s="235">
        <f t="shared" si="16"/>
        <v>33.105027932960894</v>
      </c>
      <c r="AT54" s="235">
        <f t="shared" si="17"/>
        <v>50.535961542150602</v>
      </c>
      <c r="AU54" s="235">
        <f t="shared" si="18"/>
        <v>15.67409432377119</v>
      </c>
      <c r="AV54">
        <v>100</v>
      </c>
      <c r="AW54" s="235">
        <f t="shared" si="19"/>
        <v>62.766666666666666</v>
      </c>
      <c r="AX54" s="235">
        <f t="shared" si="20"/>
        <v>80.98511149172171</v>
      </c>
      <c r="AY54" s="235">
        <f t="shared" si="21"/>
        <v>44.548221841611614</v>
      </c>
      <c r="AZ54" s="235">
        <f t="shared" si="22"/>
        <v>2941.6666666666665</v>
      </c>
      <c r="BA54" s="235">
        <f t="shared" si="23"/>
        <v>4966.9775952753826</v>
      </c>
      <c r="BB54" s="235">
        <f t="shared" si="24"/>
        <v>916.35573805795048</v>
      </c>
      <c r="BC54" s="235">
        <f t="shared" si="25"/>
        <v>53.18888888888889</v>
      </c>
      <c r="BD54" s="235">
        <f t="shared" si="26"/>
        <v>112.67052202318322</v>
      </c>
      <c r="BE54" s="235">
        <f t="shared" si="27"/>
        <v>-6.2927442454054372</v>
      </c>
      <c r="BF54" s="235">
        <f t="shared" si="28"/>
        <v>3577.2222222222222</v>
      </c>
      <c r="BG54" s="235">
        <f t="shared" si="29"/>
        <v>5636.1265941907786</v>
      </c>
      <c r="BH54" s="235">
        <f t="shared" si="30"/>
        <v>1518.3178502536657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16.3</v>
      </c>
      <c r="CE54" s="102">
        <f t="shared" si="36"/>
        <v>7.3</v>
      </c>
      <c r="CF54" s="102">
        <f t="shared" si="37"/>
        <v>75</v>
      </c>
      <c r="CG54" s="102">
        <f t="shared" si="38"/>
        <v>7.8</v>
      </c>
      <c r="CH54" s="102">
        <f t="shared" si="39"/>
        <v>1.5</v>
      </c>
      <c r="CI54" s="102" t="str">
        <f t="shared" si="40"/>
        <v/>
      </c>
      <c r="CJ54" s="102">
        <f t="shared" si="41"/>
        <v>1</v>
      </c>
      <c r="CK54" s="102">
        <f t="shared" si="42"/>
        <v>16</v>
      </c>
      <c r="CL54" s="102">
        <f t="shared" si="43"/>
        <v>68</v>
      </c>
      <c r="CM54" s="102">
        <f t="shared" si="44"/>
        <v>1000</v>
      </c>
      <c r="CN54" s="102">
        <f t="shared" si="45"/>
        <v>45</v>
      </c>
      <c r="CO54" s="102">
        <f t="shared" si="46"/>
        <v>1600</v>
      </c>
      <c r="CP54" s="102" t="str">
        <f t="shared" si="47"/>
        <v/>
      </c>
    </row>
    <row r="55" spans="2:94">
      <c r="B55" t="s">
        <v>252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287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10.332000000000001</v>
      </c>
      <c r="AB55" s="233">
        <f t="shared" si="2"/>
        <v>12.739174193481931</v>
      </c>
      <c r="AC55" s="233">
        <f t="shared" si="3"/>
        <v>7.9248258065180703</v>
      </c>
      <c r="AD55">
        <v>2.95</v>
      </c>
      <c r="AE55" s="233">
        <f t="shared" si="4"/>
        <v>7.9374301675977676</v>
      </c>
      <c r="AF55" s="233">
        <f t="shared" si="5"/>
        <v>8.0830597168027865</v>
      </c>
      <c r="AG55" s="233">
        <f t="shared" si="6"/>
        <v>7.7918006183927488</v>
      </c>
      <c r="AH55">
        <v>6.5</v>
      </c>
      <c r="AI55" s="233">
        <f t="shared" si="7"/>
        <v>3.3601117318435763</v>
      </c>
      <c r="AJ55" s="233">
        <f t="shared" si="8"/>
        <v>6.3851512410714601</v>
      </c>
      <c r="AK55" s="233">
        <f t="shared" si="9"/>
        <v>0.33507222261569281</v>
      </c>
      <c r="AL55">
        <v>7</v>
      </c>
      <c r="AM55" s="233">
        <f t="shared" si="10"/>
        <v>48.104347826086951</v>
      </c>
      <c r="AN55" s="233">
        <f t="shared" si="11"/>
        <v>52.277593646348265</v>
      </c>
      <c r="AO55" s="233">
        <f t="shared" si="12"/>
        <v>43.931102005825636</v>
      </c>
      <c r="AP55" s="233" t="str">
        <f t="shared" si="13"/>
        <v/>
      </c>
      <c r="AQ55" s="233" t="e">
        <f t="shared" si="14"/>
        <v>#VALUE!</v>
      </c>
      <c r="AR55" s="233" t="e">
        <f t="shared" si="15"/>
        <v>#VALUE!</v>
      </c>
      <c r="AS55" s="235">
        <f t="shared" si="16"/>
        <v>33.105027932960894</v>
      </c>
      <c r="AT55" s="235">
        <f t="shared" si="17"/>
        <v>50.535961542150602</v>
      </c>
      <c r="AU55" s="235">
        <f t="shared" si="18"/>
        <v>15.67409432377119</v>
      </c>
      <c r="AV55">
        <v>100</v>
      </c>
      <c r="AW55" s="235">
        <f t="shared" si="19"/>
        <v>62.766666666666666</v>
      </c>
      <c r="AX55" s="235">
        <f t="shared" si="20"/>
        <v>80.98511149172171</v>
      </c>
      <c r="AY55" s="235">
        <f t="shared" si="21"/>
        <v>44.548221841611614</v>
      </c>
      <c r="AZ55" s="235">
        <f t="shared" si="22"/>
        <v>2941.6666666666665</v>
      </c>
      <c r="BA55" s="235">
        <f t="shared" si="23"/>
        <v>4966.9775952753826</v>
      </c>
      <c r="BB55" s="235">
        <f t="shared" si="24"/>
        <v>916.35573805795048</v>
      </c>
      <c r="BC55" s="235">
        <f t="shared" si="25"/>
        <v>53.18888888888889</v>
      </c>
      <c r="BD55" s="235">
        <f t="shared" si="26"/>
        <v>112.67052202318322</v>
      </c>
      <c r="BE55" s="235">
        <f t="shared" si="27"/>
        <v>-6.2927442454054372</v>
      </c>
      <c r="BF55" s="235">
        <f t="shared" si="28"/>
        <v>3577.2222222222222</v>
      </c>
      <c r="BG55" s="235">
        <f t="shared" si="29"/>
        <v>5636.1265941907786</v>
      </c>
      <c r="BH55" s="235">
        <f t="shared" si="30"/>
        <v>1518.3178502536657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11</v>
      </c>
      <c r="CE55" s="102">
        <f t="shared" si="36"/>
        <v>10.5</v>
      </c>
      <c r="CF55" s="102">
        <f t="shared" si="37"/>
        <v>95</v>
      </c>
      <c r="CG55" s="102">
        <f t="shared" si="38"/>
        <v>7.9</v>
      </c>
      <c r="CH55" s="102">
        <f t="shared" si="39"/>
        <v>3.5</v>
      </c>
      <c r="CI55" s="102" t="str">
        <f t="shared" si="40"/>
        <v/>
      </c>
      <c r="CJ55" s="102" t="e">
        <f t="shared" si="41"/>
        <v>#VALUE!</v>
      </c>
      <c r="CK55" s="102">
        <f t="shared" si="42"/>
        <v>50</v>
      </c>
      <c r="CL55" s="102">
        <f t="shared" si="43"/>
        <v>73</v>
      </c>
      <c r="CM55" s="102">
        <f t="shared" si="44"/>
        <v>5600</v>
      </c>
      <c r="CN55" s="102">
        <f t="shared" si="45"/>
        <v>46</v>
      </c>
      <c r="CO55" s="102">
        <f t="shared" si="46"/>
        <v>6700</v>
      </c>
      <c r="CP55" s="102" t="str">
        <f t="shared" si="47"/>
        <v/>
      </c>
    </row>
    <row r="56" spans="2:94">
      <c r="B56" t="s">
        <v>252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10.332000000000001</v>
      </c>
      <c r="AB56" s="233">
        <f t="shared" si="2"/>
        <v>12.739174193481931</v>
      </c>
      <c r="AC56" s="233">
        <f t="shared" si="3"/>
        <v>7.9248258065180703</v>
      </c>
      <c r="AD56">
        <v>2.95</v>
      </c>
      <c r="AE56" s="233">
        <f t="shared" si="4"/>
        <v>7.9374301675977676</v>
      </c>
      <c r="AF56" s="233">
        <f t="shared" si="5"/>
        <v>8.0830597168027865</v>
      </c>
      <c r="AG56" s="233">
        <f t="shared" si="6"/>
        <v>7.7918006183927488</v>
      </c>
      <c r="AH56">
        <v>6.5</v>
      </c>
      <c r="AI56" s="233">
        <f t="shared" si="7"/>
        <v>3.3601117318435763</v>
      </c>
      <c r="AJ56" s="233">
        <f t="shared" si="8"/>
        <v>6.3851512410714601</v>
      </c>
      <c r="AK56" s="233">
        <f t="shared" si="9"/>
        <v>0.33507222261569281</v>
      </c>
      <c r="AL56">
        <v>7</v>
      </c>
      <c r="AM56" s="233">
        <f t="shared" si="10"/>
        <v>48.104347826086951</v>
      </c>
      <c r="AN56" s="233">
        <f t="shared" si="11"/>
        <v>52.277593646348265</v>
      </c>
      <c r="AO56" s="233">
        <f t="shared" si="12"/>
        <v>43.931102005825636</v>
      </c>
      <c r="AP56" s="233" t="str">
        <f t="shared" si="13"/>
        <v/>
      </c>
      <c r="AQ56" s="233" t="e">
        <f t="shared" si="14"/>
        <v>#VALUE!</v>
      </c>
      <c r="AR56" s="233" t="e">
        <f t="shared" si="15"/>
        <v>#VALUE!</v>
      </c>
      <c r="AS56" s="235">
        <f t="shared" si="16"/>
        <v>33.105027932960894</v>
      </c>
      <c r="AT56" s="235">
        <f t="shared" si="17"/>
        <v>50.535961542150602</v>
      </c>
      <c r="AU56" s="235">
        <f t="shared" si="18"/>
        <v>15.67409432377119</v>
      </c>
      <c r="AV56">
        <v>100</v>
      </c>
      <c r="AW56" s="235">
        <f t="shared" si="19"/>
        <v>62.766666666666666</v>
      </c>
      <c r="AX56" s="235">
        <f t="shared" si="20"/>
        <v>80.98511149172171</v>
      </c>
      <c r="AY56" s="235">
        <f t="shared" si="21"/>
        <v>44.548221841611614</v>
      </c>
      <c r="AZ56" s="235">
        <f t="shared" si="22"/>
        <v>2941.6666666666665</v>
      </c>
      <c r="BA56" s="235">
        <f t="shared" si="23"/>
        <v>4966.9775952753826</v>
      </c>
      <c r="BB56" s="235">
        <f t="shared" si="24"/>
        <v>916.35573805795048</v>
      </c>
      <c r="BC56" s="235">
        <f t="shared" si="25"/>
        <v>53.18888888888889</v>
      </c>
      <c r="BD56" s="235">
        <f t="shared" si="26"/>
        <v>112.67052202318322</v>
      </c>
      <c r="BE56" s="235">
        <f t="shared" si="27"/>
        <v>-6.2927442454054372</v>
      </c>
      <c r="BF56" s="235">
        <f t="shared" si="28"/>
        <v>3577.2222222222222</v>
      </c>
      <c r="BG56" s="235">
        <f t="shared" si="29"/>
        <v>5636.1265941907786</v>
      </c>
      <c r="BH56" s="235">
        <f t="shared" si="30"/>
        <v>1518.3178502536657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11.4</v>
      </c>
      <c r="CF56" s="102">
        <f t="shared" si="37"/>
        <v>96</v>
      </c>
      <c r="CG56" s="102">
        <f t="shared" si="38"/>
        <v>8</v>
      </c>
      <c r="CH56" s="102">
        <f t="shared" si="39"/>
        <v>7.2</v>
      </c>
      <c r="CI56" s="102" t="str">
        <f t="shared" si="40"/>
        <v/>
      </c>
      <c r="CJ56" s="102">
        <f t="shared" si="41"/>
        <v>1.6</v>
      </c>
      <c r="CK56" s="102">
        <f t="shared" si="42"/>
        <v>46</v>
      </c>
      <c r="CL56" s="102">
        <f t="shared" si="43"/>
        <v>73</v>
      </c>
      <c r="CM56" s="102">
        <f t="shared" si="44"/>
        <v>8100</v>
      </c>
      <c r="CN56" s="102">
        <f t="shared" si="45"/>
        <v>36</v>
      </c>
      <c r="CO56" s="102">
        <f t="shared" si="46"/>
        <v>9200</v>
      </c>
      <c r="CP56" s="102" t="str">
        <f t="shared" si="47"/>
        <v/>
      </c>
    </row>
    <row r="57" spans="2:94">
      <c r="B57" t="s">
        <v>252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10.332000000000001</v>
      </c>
      <c r="AB57" s="233">
        <f t="shared" si="2"/>
        <v>12.739174193481931</v>
      </c>
      <c r="AC57" s="233">
        <f t="shared" si="3"/>
        <v>7.9248258065180703</v>
      </c>
      <c r="AD57">
        <v>2.95</v>
      </c>
      <c r="AE57" s="233">
        <f t="shared" si="4"/>
        <v>7.9374301675977676</v>
      </c>
      <c r="AF57" s="233">
        <f t="shared" si="5"/>
        <v>8.0830597168027865</v>
      </c>
      <c r="AG57" s="233">
        <f t="shared" si="6"/>
        <v>7.7918006183927488</v>
      </c>
      <c r="AH57">
        <v>6.5</v>
      </c>
      <c r="AI57" s="233">
        <f t="shared" si="7"/>
        <v>3.3601117318435763</v>
      </c>
      <c r="AJ57" s="233">
        <f t="shared" si="8"/>
        <v>6.3851512410714601</v>
      </c>
      <c r="AK57" s="233">
        <f t="shared" si="9"/>
        <v>0.33507222261569281</v>
      </c>
      <c r="AL57">
        <v>7</v>
      </c>
      <c r="AM57" s="233">
        <f t="shared" si="10"/>
        <v>48.104347826086951</v>
      </c>
      <c r="AN57" s="233">
        <f t="shared" si="11"/>
        <v>52.277593646348265</v>
      </c>
      <c r="AO57" s="233">
        <f t="shared" si="12"/>
        <v>43.931102005825636</v>
      </c>
      <c r="AP57" s="233" t="str">
        <f t="shared" si="13"/>
        <v/>
      </c>
      <c r="AQ57" s="233" t="e">
        <f t="shared" si="14"/>
        <v>#VALUE!</v>
      </c>
      <c r="AR57" s="233" t="e">
        <f t="shared" si="15"/>
        <v>#VALUE!</v>
      </c>
      <c r="AS57" s="235">
        <f t="shared" si="16"/>
        <v>33.105027932960894</v>
      </c>
      <c r="AT57" s="235">
        <f t="shared" si="17"/>
        <v>50.535961542150602</v>
      </c>
      <c r="AU57" s="235">
        <f t="shared" si="18"/>
        <v>15.67409432377119</v>
      </c>
      <c r="AV57">
        <v>100</v>
      </c>
      <c r="AW57" s="235">
        <f t="shared" si="19"/>
        <v>62.766666666666666</v>
      </c>
      <c r="AX57" s="235">
        <f t="shared" si="20"/>
        <v>80.98511149172171</v>
      </c>
      <c r="AY57" s="235">
        <f t="shared" si="21"/>
        <v>44.548221841611614</v>
      </c>
      <c r="AZ57" s="235">
        <f t="shared" si="22"/>
        <v>2941.6666666666665</v>
      </c>
      <c r="BA57" s="235">
        <f t="shared" si="23"/>
        <v>4966.9775952753826</v>
      </c>
      <c r="BB57" s="235">
        <f t="shared" si="24"/>
        <v>916.35573805795048</v>
      </c>
      <c r="BC57" s="235">
        <f t="shared" si="25"/>
        <v>53.18888888888889</v>
      </c>
      <c r="BD57" s="235">
        <f t="shared" si="26"/>
        <v>112.67052202318322</v>
      </c>
      <c r="BE57" s="235">
        <f t="shared" si="27"/>
        <v>-6.2927442454054372</v>
      </c>
      <c r="BF57" s="235">
        <f t="shared" si="28"/>
        <v>3577.2222222222222</v>
      </c>
      <c r="BG57" s="235">
        <f t="shared" si="29"/>
        <v>5636.1265941907786</v>
      </c>
      <c r="BH57" s="235">
        <f t="shared" si="30"/>
        <v>1518.3178502536657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5.3</v>
      </c>
      <c r="CE57" s="102">
        <f t="shared" si="36"/>
        <v>12.1</v>
      </c>
      <c r="CF57" s="102">
        <f t="shared" si="37"/>
        <v>95</v>
      </c>
      <c r="CG57" s="102">
        <f t="shared" si="38"/>
        <v>8</v>
      </c>
      <c r="CH57" s="102">
        <f t="shared" si="39"/>
        <v>5.4</v>
      </c>
      <c r="CI57" s="102" t="str">
        <f t="shared" si="40"/>
        <v/>
      </c>
      <c r="CJ57" s="102">
        <f t="shared" si="41"/>
        <v>1.8</v>
      </c>
      <c r="CK57" s="102">
        <f t="shared" si="42"/>
        <v>37</v>
      </c>
      <c r="CL57" s="102">
        <f t="shared" si="43"/>
        <v>70</v>
      </c>
      <c r="CM57" s="102">
        <f t="shared" si="44"/>
        <v>7100</v>
      </c>
      <c r="CN57" s="102">
        <f t="shared" si="45"/>
        <v>97</v>
      </c>
      <c r="CO57" s="102">
        <f t="shared" si="46"/>
        <v>8500</v>
      </c>
      <c r="CP57" s="102" t="str">
        <f t="shared" si="47"/>
        <v/>
      </c>
    </row>
    <row r="58" spans="2:94">
      <c r="B58" t="s">
        <v>252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10.332000000000001</v>
      </c>
      <c r="AB58" s="233">
        <f t="shared" si="2"/>
        <v>12.739174193481931</v>
      </c>
      <c r="AC58" s="233">
        <f t="shared" si="3"/>
        <v>7.9248258065180703</v>
      </c>
      <c r="AD58">
        <v>2.95</v>
      </c>
      <c r="AE58" s="233">
        <f t="shared" si="4"/>
        <v>7.9374301675977676</v>
      </c>
      <c r="AF58" s="233">
        <f t="shared" si="5"/>
        <v>8.0830597168027865</v>
      </c>
      <c r="AG58" s="233">
        <f t="shared" si="6"/>
        <v>7.7918006183927488</v>
      </c>
      <c r="AH58">
        <v>6.5</v>
      </c>
      <c r="AI58" s="233">
        <f t="shared" si="7"/>
        <v>3.3601117318435763</v>
      </c>
      <c r="AJ58" s="233">
        <f t="shared" si="8"/>
        <v>6.3851512410714601</v>
      </c>
      <c r="AK58" s="233">
        <f t="shared" si="9"/>
        <v>0.33507222261569281</v>
      </c>
      <c r="AL58">
        <v>7</v>
      </c>
      <c r="AM58" s="233">
        <f t="shared" si="10"/>
        <v>48.104347826086951</v>
      </c>
      <c r="AN58" s="233">
        <f t="shared" si="11"/>
        <v>52.277593646348265</v>
      </c>
      <c r="AO58" s="233">
        <f t="shared" si="12"/>
        <v>43.931102005825636</v>
      </c>
      <c r="AP58" s="233" t="str">
        <f t="shared" si="13"/>
        <v/>
      </c>
      <c r="AQ58" s="233" t="e">
        <f t="shared" si="14"/>
        <v>#VALUE!</v>
      </c>
      <c r="AR58" s="233" t="e">
        <f t="shared" si="15"/>
        <v>#VALUE!</v>
      </c>
      <c r="AS58" s="235">
        <f t="shared" si="16"/>
        <v>33.105027932960894</v>
      </c>
      <c r="AT58" s="235">
        <f t="shared" si="17"/>
        <v>50.535961542150602</v>
      </c>
      <c r="AU58" s="235">
        <f t="shared" si="18"/>
        <v>15.67409432377119</v>
      </c>
      <c r="AV58">
        <v>100</v>
      </c>
      <c r="AW58" s="235">
        <f t="shared" si="19"/>
        <v>62.766666666666666</v>
      </c>
      <c r="AX58" s="235">
        <f t="shared" si="20"/>
        <v>80.98511149172171</v>
      </c>
      <c r="AY58" s="235">
        <f t="shared" si="21"/>
        <v>44.548221841611614</v>
      </c>
      <c r="AZ58" s="235">
        <f t="shared" si="22"/>
        <v>2941.6666666666665</v>
      </c>
      <c r="BA58" s="235">
        <f t="shared" si="23"/>
        <v>4966.9775952753826</v>
      </c>
      <c r="BB58" s="235">
        <f t="shared" si="24"/>
        <v>916.35573805795048</v>
      </c>
      <c r="BC58" s="235">
        <f t="shared" si="25"/>
        <v>53.18888888888889</v>
      </c>
      <c r="BD58" s="235">
        <f t="shared" si="26"/>
        <v>112.67052202318322</v>
      </c>
      <c r="BE58" s="235">
        <f t="shared" si="27"/>
        <v>-6.2927442454054372</v>
      </c>
      <c r="BF58" s="235">
        <f t="shared" si="28"/>
        <v>3577.2222222222222</v>
      </c>
      <c r="BG58" s="235">
        <f t="shared" si="29"/>
        <v>5636.1265941907786</v>
      </c>
      <c r="BH58" s="235">
        <f t="shared" si="30"/>
        <v>1518.3178502536657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2.8</v>
      </c>
      <c r="CE58" s="102">
        <f t="shared" si="36"/>
        <v>13.5</v>
      </c>
      <c r="CF58" s="102">
        <f t="shared" si="37"/>
        <v>100</v>
      </c>
      <c r="CG58" s="102">
        <f t="shared" si="38"/>
        <v>8</v>
      </c>
      <c r="CH58" s="102">
        <f t="shared" si="39"/>
        <v>7.2</v>
      </c>
      <c r="CI58" s="102" t="str">
        <f t="shared" si="40"/>
        <v/>
      </c>
      <c r="CJ58" s="102">
        <f t="shared" si="41"/>
        <v>2.4</v>
      </c>
      <c r="CK58" s="102">
        <f t="shared" si="42"/>
        <v>34</v>
      </c>
      <c r="CL58" s="102">
        <f t="shared" si="43"/>
        <v>67</v>
      </c>
      <c r="CM58" s="102">
        <f t="shared" si="44"/>
        <v>4100</v>
      </c>
      <c r="CN58" s="102">
        <f t="shared" si="45"/>
        <v>90</v>
      </c>
      <c r="CO58" s="102">
        <f t="shared" si="46"/>
        <v>5300</v>
      </c>
      <c r="CP58" s="102" t="str">
        <f t="shared" si="47"/>
        <v/>
      </c>
    </row>
    <row r="59" spans="2:94">
      <c r="B59" t="s">
        <v>252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10.332000000000001</v>
      </c>
      <c r="AB59" s="233">
        <f t="shared" si="2"/>
        <v>12.739174193481931</v>
      </c>
      <c r="AC59" s="233">
        <f t="shared" si="3"/>
        <v>7.9248258065180703</v>
      </c>
      <c r="AD59">
        <v>2.95</v>
      </c>
      <c r="AE59" s="233">
        <f t="shared" si="4"/>
        <v>7.9374301675977676</v>
      </c>
      <c r="AF59" s="233">
        <f t="shared" si="5"/>
        <v>8.0830597168027865</v>
      </c>
      <c r="AG59" s="233">
        <f t="shared" si="6"/>
        <v>7.7918006183927488</v>
      </c>
      <c r="AH59">
        <v>6.5</v>
      </c>
      <c r="AI59" s="233">
        <f t="shared" si="7"/>
        <v>3.3601117318435763</v>
      </c>
      <c r="AJ59" s="233">
        <f t="shared" si="8"/>
        <v>6.3851512410714601</v>
      </c>
      <c r="AK59" s="233">
        <f t="shared" si="9"/>
        <v>0.33507222261569281</v>
      </c>
      <c r="AL59">
        <v>7</v>
      </c>
      <c r="AM59" s="233">
        <f t="shared" si="10"/>
        <v>48.104347826086951</v>
      </c>
      <c r="AN59" s="233">
        <f t="shared" si="11"/>
        <v>52.277593646348265</v>
      </c>
      <c r="AO59" s="233">
        <f t="shared" si="12"/>
        <v>43.931102005825636</v>
      </c>
      <c r="AP59" s="233" t="str">
        <f t="shared" si="13"/>
        <v/>
      </c>
      <c r="AQ59" s="233" t="e">
        <f t="shared" si="14"/>
        <v>#VALUE!</v>
      </c>
      <c r="AR59" s="233" t="e">
        <f t="shared" si="15"/>
        <v>#VALUE!</v>
      </c>
      <c r="AS59" s="235">
        <f t="shared" si="16"/>
        <v>33.105027932960894</v>
      </c>
      <c r="AT59" s="235">
        <f t="shared" si="17"/>
        <v>50.535961542150602</v>
      </c>
      <c r="AU59" s="235">
        <f t="shared" si="18"/>
        <v>15.67409432377119</v>
      </c>
      <c r="AV59">
        <v>100</v>
      </c>
      <c r="AW59" s="235">
        <f t="shared" si="19"/>
        <v>62.766666666666666</v>
      </c>
      <c r="AX59" s="235">
        <f t="shared" si="20"/>
        <v>80.98511149172171</v>
      </c>
      <c r="AY59" s="235">
        <f t="shared" si="21"/>
        <v>44.548221841611614</v>
      </c>
      <c r="AZ59" s="235">
        <f t="shared" si="22"/>
        <v>2941.6666666666665</v>
      </c>
      <c r="BA59" s="235">
        <f t="shared" si="23"/>
        <v>4966.9775952753826</v>
      </c>
      <c r="BB59" s="235">
        <f t="shared" si="24"/>
        <v>916.35573805795048</v>
      </c>
      <c r="BC59" s="235">
        <f t="shared" si="25"/>
        <v>53.18888888888889</v>
      </c>
      <c r="BD59" s="235">
        <f t="shared" si="26"/>
        <v>112.67052202318322</v>
      </c>
      <c r="BE59" s="235">
        <f t="shared" si="27"/>
        <v>-6.2927442454054372</v>
      </c>
      <c r="BF59" s="235">
        <f t="shared" si="28"/>
        <v>3577.2222222222222</v>
      </c>
      <c r="BG59" s="235">
        <f t="shared" si="29"/>
        <v>5636.1265941907786</v>
      </c>
      <c r="BH59" s="235">
        <f t="shared" si="30"/>
        <v>1518.3178502536657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2.4</v>
      </c>
      <c r="CE59" s="102">
        <f t="shared" si="36"/>
        <v>13</v>
      </c>
      <c r="CF59" s="102">
        <f t="shared" si="37"/>
        <v>98</v>
      </c>
      <c r="CG59" s="102">
        <f t="shared" si="38"/>
        <v>7.9</v>
      </c>
      <c r="CH59" s="102">
        <f t="shared" si="39"/>
        <v>6.6</v>
      </c>
      <c r="CI59" s="102" t="str">
        <f t="shared" si="40"/>
        <v/>
      </c>
      <c r="CJ59" s="102">
        <f t="shared" si="41"/>
        <v>2.4</v>
      </c>
      <c r="CK59" s="102">
        <f t="shared" si="42"/>
        <v>29</v>
      </c>
      <c r="CL59" s="102">
        <f t="shared" si="43"/>
        <v>72</v>
      </c>
      <c r="CM59" s="102">
        <f t="shared" si="44"/>
        <v>5100</v>
      </c>
      <c r="CN59" s="102">
        <f t="shared" si="45"/>
        <v>45</v>
      </c>
      <c r="CO59" s="102">
        <f t="shared" si="46"/>
        <v>6000</v>
      </c>
      <c r="CP59" s="102" t="str">
        <f t="shared" si="47"/>
        <v/>
      </c>
    </row>
    <row r="60" spans="2:94">
      <c r="B60" t="s">
        <v>252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10.332000000000001</v>
      </c>
      <c r="AB60" s="233">
        <f t="shared" si="2"/>
        <v>12.739174193481931</v>
      </c>
      <c r="AC60" s="233">
        <f t="shared" si="3"/>
        <v>7.9248258065180703</v>
      </c>
      <c r="AD60">
        <v>2.95</v>
      </c>
      <c r="AE60" s="233">
        <f t="shared" si="4"/>
        <v>7.9374301675977676</v>
      </c>
      <c r="AF60" s="233">
        <f t="shared" si="5"/>
        <v>8.0830597168027865</v>
      </c>
      <c r="AG60" s="233">
        <f t="shared" si="6"/>
        <v>7.7918006183927488</v>
      </c>
      <c r="AH60">
        <v>6.5</v>
      </c>
      <c r="AI60" s="233">
        <f t="shared" si="7"/>
        <v>3.3601117318435763</v>
      </c>
      <c r="AJ60" s="233">
        <f t="shared" si="8"/>
        <v>6.3851512410714601</v>
      </c>
      <c r="AK60" s="233">
        <f t="shared" si="9"/>
        <v>0.33507222261569281</v>
      </c>
      <c r="AL60">
        <v>7</v>
      </c>
      <c r="AM60" s="233">
        <f t="shared" si="10"/>
        <v>48.104347826086951</v>
      </c>
      <c r="AN60" s="233">
        <f t="shared" si="11"/>
        <v>52.277593646348265</v>
      </c>
      <c r="AO60" s="233">
        <f t="shared" si="12"/>
        <v>43.931102005825636</v>
      </c>
      <c r="AP60" s="233" t="str">
        <f t="shared" si="13"/>
        <v/>
      </c>
      <c r="AQ60" s="233" t="e">
        <f t="shared" si="14"/>
        <v>#VALUE!</v>
      </c>
      <c r="AR60" s="233" t="e">
        <f t="shared" si="15"/>
        <v>#VALUE!</v>
      </c>
      <c r="AS60" s="235">
        <f t="shared" si="16"/>
        <v>33.105027932960894</v>
      </c>
      <c r="AT60" s="235">
        <f t="shared" si="17"/>
        <v>50.535961542150602</v>
      </c>
      <c r="AU60" s="235">
        <f t="shared" si="18"/>
        <v>15.67409432377119</v>
      </c>
      <c r="AV60">
        <v>100</v>
      </c>
      <c r="AW60" s="235">
        <f t="shared" si="19"/>
        <v>62.766666666666666</v>
      </c>
      <c r="AX60" s="235">
        <f t="shared" si="20"/>
        <v>80.98511149172171</v>
      </c>
      <c r="AY60" s="235">
        <f t="shared" si="21"/>
        <v>44.548221841611614</v>
      </c>
      <c r="AZ60" s="235">
        <f t="shared" si="22"/>
        <v>2941.6666666666665</v>
      </c>
      <c r="BA60" s="235">
        <f t="shared" si="23"/>
        <v>4966.9775952753826</v>
      </c>
      <c r="BB60" s="235">
        <f t="shared" si="24"/>
        <v>916.35573805795048</v>
      </c>
      <c r="BC60" s="235">
        <f t="shared" si="25"/>
        <v>53.18888888888889</v>
      </c>
      <c r="BD60" s="235">
        <f t="shared" si="26"/>
        <v>112.67052202318322</v>
      </c>
      <c r="BE60" s="235">
        <f t="shared" si="27"/>
        <v>-6.2927442454054372</v>
      </c>
      <c r="BF60" s="235">
        <f t="shared" si="28"/>
        <v>3577.2222222222222</v>
      </c>
      <c r="BG60" s="235">
        <f t="shared" si="29"/>
        <v>5636.1265941907786</v>
      </c>
      <c r="BH60" s="235">
        <f t="shared" si="30"/>
        <v>1518.3178502536657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6.2</v>
      </c>
      <c r="CE60" s="102">
        <f t="shared" si="36"/>
        <v>12.6</v>
      </c>
      <c r="CF60" s="102">
        <f t="shared" si="37"/>
        <v>100</v>
      </c>
      <c r="CG60" s="102">
        <f t="shared" si="38"/>
        <v>8.1</v>
      </c>
      <c r="CH60" s="102">
        <f t="shared" si="39"/>
        <v>3.2</v>
      </c>
      <c r="CI60" s="102" t="str">
        <f t="shared" si="40"/>
        <v/>
      </c>
      <c r="CJ60" s="102">
        <f t="shared" si="41"/>
        <v>2.2999999999999998</v>
      </c>
      <c r="CK60" s="102">
        <f t="shared" si="42"/>
        <v>6</v>
      </c>
      <c r="CL60" s="102">
        <f t="shared" si="43"/>
        <v>34</v>
      </c>
      <c r="CM60" s="102">
        <f t="shared" si="44"/>
        <v>3100</v>
      </c>
      <c r="CN60" s="102">
        <f t="shared" si="45"/>
        <v>12</v>
      </c>
      <c r="CO60" s="102">
        <f t="shared" si="46"/>
        <v>4000</v>
      </c>
      <c r="CP60" s="102" t="str">
        <f t="shared" si="47"/>
        <v/>
      </c>
    </row>
    <row r="61" spans="2:94">
      <c r="B61" t="s">
        <v>252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148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10.332000000000001</v>
      </c>
      <c r="AB61" s="233">
        <f t="shared" si="2"/>
        <v>12.739174193481931</v>
      </c>
      <c r="AC61" s="233">
        <f t="shared" si="3"/>
        <v>7.9248258065180703</v>
      </c>
      <c r="AD61">
        <v>2.95</v>
      </c>
      <c r="AE61" s="233">
        <f t="shared" si="4"/>
        <v>7.9374301675977676</v>
      </c>
      <c r="AF61" s="233">
        <f t="shared" si="5"/>
        <v>8.0830597168027865</v>
      </c>
      <c r="AG61" s="233">
        <f t="shared" si="6"/>
        <v>7.7918006183927488</v>
      </c>
      <c r="AH61">
        <v>6.5</v>
      </c>
      <c r="AI61" s="233">
        <f t="shared" si="7"/>
        <v>3.3601117318435763</v>
      </c>
      <c r="AJ61" s="233">
        <f t="shared" si="8"/>
        <v>6.3851512410714601</v>
      </c>
      <c r="AK61" s="233">
        <f t="shared" si="9"/>
        <v>0.33507222261569281</v>
      </c>
      <c r="AL61">
        <v>7</v>
      </c>
      <c r="AM61" s="233">
        <f t="shared" si="10"/>
        <v>48.104347826086951</v>
      </c>
      <c r="AN61" s="233">
        <f t="shared" si="11"/>
        <v>52.277593646348265</v>
      </c>
      <c r="AO61" s="233">
        <f t="shared" si="12"/>
        <v>43.931102005825636</v>
      </c>
      <c r="AP61" s="233" t="str">
        <f t="shared" si="13"/>
        <v/>
      </c>
      <c r="AQ61" s="233" t="e">
        <f t="shared" si="14"/>
        <v>#VALUE!</v>
      </c>
      <c r="AR61" s="233" t="e">
        <f t="shared" si="15"/>
        <v>#VALUE!</v>
      </c>
      <c r="AS61" s="235">
        <f t="shared" si="16"/>
        <v>33.105027932960894</v>
      </c>
      <c r="AT61" s="235">
        <f t="shared" si="17"/>
        <v>50.535961542150602</v>
      </c>
      <c r="AU61" s="235">
        <f t="shared" si="18"/>
        <v>15.67409432377119</v>
      </c>
      <c r="AV61">
        <v>100</v>
      </c>
      <c r="AW61" s="235">
        <f t="shared" si="19"/>
        <v>62.766666666666666</v>
      </c>
      <c r="AX61" s="235">
        <f t="shared" si="20"/>
        <v>80.98511149172171</v>
      </c>
      <c r="AY61" s="235">
        <f t="shared" si="21"/>
        <v>44.548221841611614</v>
      </c>
      <c r="AZ61" s="235">
        <f t="shared" si="22"/>
        <v>2941.6666666666665</v>
      </c>
      <c r="BA61" s="235">
        <f t="shared" si="23"/>
        <v>4966.9775952753826</v>
      </c>
      <c r="BB61" s="235">
        <f t="shared" si="24"/>
        <v>916.35573805795048</v>
      </c>
      <c r="BC61" s="235">
        <f t="shared" si="25"/>
        <v>53.18888888888889</v>
      </c>
      <c r="BD61" s="235">
        <f t="shared" si="26"/>
        <v>112.67052202318322</v>
      </c>
      <c r="BE61" s="235">
        <f t="shared" si="27"/>
        <v>-6.2927442454054372</v>
      </c>
      <c r="BF61" s="235">
        <f t="shared" si="28"/>
        <v>3577.2222222222222</v>
      </c>
      <c r="BG61" s="235">
        <f t="shared" si="29"/>
        <v>5636.1265941907786</v>
      </c>
      <c r="BH61" s="235">
        <f t="shared" si="30"/>
        <v>1518.3178502536657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9.4</v>
      </c>
      <c r="CE61" s="102">
        <f t="shared" si="36"/>
        <v>11.4</v>
      </c>
      <c r="CF61" s="102">
        <f t="shared" si="37"/>
        <v>101</v>
      </c>
      <c r="CG61" s="102">
        <f t="shared" si="38"/>
        <v>8.1</v>
      </c>
      <c r="CH61" s="102">
        <f t="shared" si="39"/>
        <v>4.4000000000000004</v>
      </c>
      <c r="CI61" s="102" t="str">
        <f t="shared" si="40"/>
        <v/>
      </c>
      <c r="CJ61" s="102">
        <f t="shared" si="41"/>
        <v>3.3</v>
      </c>
      <c r="CK61" s="102">
        <f t="shared" si="42"/>
        <v>3</v>
      </c>
      <c r="CL61" s="102">
        <f t="shared" si="43"/>
        <v>42</v>
      </c>
      <c r="CM61" s="102">
        <f t="shared" si="44"/>
        <v>2100</v>
      </c>
      <c r="CN61" s="102">
        <f t="shared" si="45"/>
        <v>10</v>
      </c>
      <c r="CO61" s="102">
        <f t="shared" si="46"/>
        <v>3400</v>
      </c>
      <c r="CP61" s="102" t="str">
        <f t="shared" si="47"/>
        <v/>
      </c>
    </row>
    <row r="62" spans="2:94">
      <c r="B62" t="s">
        <v>252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10.332000000000001</v>
      </c>
      <c r="AB62" s="233">
        <f t="shared" si="2"/>
        <v>12.739174193481931</v>
      </c>
      <c r="AC62" s="233">
        <f t="shared" si="3"/>
        <v>7.9248258065180703</v>
      </c>
      <c r="AD62">
        <v>2.95</v>
      </c>
      <c r="AE62" s="233">
        <f t="shared" si="4"/>
        <v>7.9374301675977676</v>
      </c>
      <c r="AF62" s="233">
        <f t="shared" si="5"/>
        <v>8.0830597168027865</v>
      </c>
      <c r="AG62" s="233">
        <f t="shared" si="6"/>
        <v>7.7918006183927488</v>
      </c>
      <c r="AH62">
        <v>6.5</v>
      </c>
      <c r="AI62" s="233">
        <f t="shared" si="7"/>
        <v>3.3601117318435763</v>
      </c>
      <c r="AJ62" s="233">
        <f t="shared" si="8"/>
        <v>6.3851512410714601</v>
      </c>
      <c r="AK62" s="233">
        <f t="shared" si="9"/>
        <v>0.33507222261569281</v>
      </c>
      <c r="AL62">
        <v>7</v>
      </c>
      <c r="AM62" s="233">
        <f t="shared" si="10"/>
        <v>48.104347826086951</v>
      </c>
      <c r="AN62" s="233">
        <f t="shared" si="11"/>
        <v>52.277593646348265</v>
      </c>
      <c r="AO62" s="233">
        <f t="shared" si="12"/>
        <v>43.931102005825636</v>
      </c>
      <c r="AP62" s="233" t="str">
        <f t="shared" si="13"/>
        <v/>
      </c>
      <c r="AQ62" s="233" t="e">
        <f t="shared" si="14"/>
        <v>#VALUE!</v>
      </c>
      <c r="AR62" s="233" t="e">
        <f t="shared" si="15"/>
        <v>#VALUE!</v>
      </c>
      <c r="AS62" s="235">
        <f t="shared" si="16"/>
        <v>33.105027932960894</v>
      </c>
      <c r="AT62" s="235">
        <f t="shared" si="17"/>
        <v>50.535961542150602</v>
      </c>
      <c r="AU62" s="235">
        <f t="shared" si="18"/>
        <v>15.67409432377119</v>
      </c>
      <c r="AV62">
        <v>100</v>
      </c>
      <c r="AW62" s="235">
        <f t="shared" si="19"/>
        <v>62.766666666666666</v>
      </c>
      <c r="AX62" s="235">
        <f t="shared" si="20"/>
        <v>80.98511149172171</v>
      </c>
      <c r="AY62" s="235">
        <f t="shared" si="21"/>
        <v>44.548221841611614</v>
      </c>
      <c r="AZ62" s="235">
        <f t="shared" si="22"/>
        <v>2941.6666666666665</v>
      </c>
      <c r="BA62" s="235">
        <f t="shared" si="23"/>
        <v>4966.9775952753826</v>
      </c>
      <c r="BB62" s="235">
        <f t="shared" si="24"/>
        <v>916.35573805795048</v>
      </c>
      <c r="BC62" s="235">
        <f t="shared" si="25"/>
        <v>53.18888888888889</v>
      </c>
      <c r="BD62" s="235">
        <f t="shared" si="26"/>
        <v>112.67052202318322</v>
      </c>
      <c r="BE62" s="235">
        <f t="shared" si="27"/>
        <v>-6.2927442454054372</v>
      </c>
      <c r="BF62" s="235">
        <f t="shared" si="28"/>
        <v>3577.2222222222222</v>
      </c>
      <c r="BG62" s="235">
        <f t="shared" si="29"/>
        <v>5636.1265941907786</v>
      </c>
      <c r="BH62" s="235">
        <f t="shared" si="30"/>
        <v>1518.3178502536657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13.3</v>
      </c>
      <c r="CE62" s="102">
        <f t="shared" si="36"/>
        <v>9.4</v>
      </c>
      <c r="CF62" s="102">
        <f t="shared" si="37"/>
        <v>95</v>
      </c>
      <c r="CG62" s="102">
        <f t="shared" si="38"/>
        <v>8.1</v>
      </c>
      <c r="CH62" s="102">
        <f t="shared" si="39"/>
        <v>4</v>
      </c>
      <c r="CI62" s="102" t="str">
        <f t="shared" si="40"/>
        <v/>
      </c>
      <c r="CJ62" s="102">
        <f t="shared" si="41"/>
        <v>3</v>
      </c>
      <c r="CK62" s="102">
        <f t="shared" si="42"/>
        <v>14</v>
      </c>
      <c r="CL62" s="102">
        <f t="shared" si="43"/>
        <v>40</v>
      </c>
      <c r="CM62" s="102">
        <f t="shared" si="44"/>
        <v>1600</v>
      </c>
      <c r="CN62" s="102">
        <f t="shared" si="45"/>
        <v>57</v>
      </c>
      <c r="CO62" s="102">
        <f t="shared" si="46"/>
        <v>2500</v>
      </c>
      <c r="CP62" s="102" t="str">
        <f t="shared" si="47"/>
        <v/>
      </c>
    </row>
    <row r="63" spans="2:94">
      <c r="B63" t="s">
        <v>252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10.332000000000001</v>
      </c>
      <c r="AB63" s="233">
        <f t="shared" si="2"/>
        <v>12.739174193481931</v>
      </c>
      <c r="AC63" s="233">
        <f t="shared" si="3"/>
        <v>7.9248258065180703</v>
      </c>
      <c r="AD63">
        <v>2.95</v>
      </c>
      <c r="AE63" s="233">
        <f t="shared" si="4"/>
        <v>7.9374301675977676</v>
      </c>
      <c r="AF63" s="233">
        <f t="shared" si="5"/>
        <v>8.0830597168027865</v>
      </c>
      <c r="AG63" s="233">
        <f t="shared" si="6"/>
        <v>7.7918006183927488</v>
      </c>
      <c r="AH63">
        <v>6.5</v>
      </c>
      <c r="AI63" s="233">
        <f t="shared" si="7"/>
        <v>3.3601117318435763</v>
      </c>
      <c r="AJ63" s="233">
        <f t="shared" si="8"/>
        <v>6.3851512410714601</v>
      </c>
      <c r="AK63" s="233">
        <f t="shared" si="9"/>
        <v>0.33507222261569281</v>
      </c>
      <c r="AL63">
        <v>7</v>
      </c>
      <c r="AM63" s="233">
        <f t="shared" si="10"/>
        <v>48.104347826086951</v>
      </c>
      <c r="AN63" s="233">
        <f t="shared" si="11"/>
        <v>52.277593646348265</v>
      </c>
      <c r="AO63" s="233">
        <f t="shared" si="12"/>
        <v>43.931102005825636</v>
      </c>
      <c r="AP63" s="233" t="str">
        <f t="shared" si="13"/>
        <v/>
      </c>
      <c r="AQ63" s="233" t="e">
        <f t="shared" si="14"/>
        <v>#VALUE!</v>
      </c>
      <c r="AR63" s="233" t="e">
        <f t="shared" si="15"/>
        <v>#VALUE!</v>
      </c>
      <c r="AS63" s="235">
        <f t="shared" si="16"/>
        <v>33.105027932960894</v>
      </c>
      <c r="AT63" s="235">
        <f t="shared" si="17"/>
        <v>50.535961542150602</v>
      </c>
      <c r="AU63" s="235">
        <f t="shared" si="18"/>
        <v>15.67409432377119</v>
      </c>
      <c r="AV63">
        <v>100</v>
      </c>
      <c r="AW63" s="235">
        <f t="shared" si="19"/>
        <v>62.766666666666666</v>
      </c>
      <c r="AX63" s="235">
        <f t="shared" si="20"/>
        <v>80.98511149172171</v>
      </c>
      <c r="AY63" s="235">
        <f t="shared" si="21"/>
        <v>44.548221841611614</v>
      </c>
      <c r="AZ63" s="235">
        <f t="shared" si="22"/>
        <v>2941.6666666666665</v>
      </c>
      <c r="BA63" s="235">
        <f t="shared" si="23"/>
        <v>4966.9775952753826</v>
      </c>
      <c r="BB63" s="235">
        <f t="shared" si="24"/>
        <v>916.35573805795048</v>
      </c>
      <c r="BC63" s="235">
        <f t="shared" si="25"/>
        <v>53.18888888888889</v>
      </c>
      <c r="BD63" s="235">
        <f t="shared" si="26"/>
        <v>112.67052202318322</v>
      </c>
      <c r="BE63" s="235">
        <f t="shared" si="27"/>
        <v>-6.2927442454054372</v>
      </c>
      <c r="BF63" s="235">
        <f t="shared" si="28"/>
        <v>3577.2222222222222</v>
      </c>
      <c r="BG63" s="235">
        <f t="shared" si="29"/>
        <v>5636.1265941907786</v>
      </c>
      <c r="BH63" s="235">
        <f t="shared" si="30"/>
        <v>1518.3178502536657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19.7</v>
      </c>
      <c r="CE63" s="102">
        <f t="shared" si="36"/>
        <v>7.2</v>
      </c>
      <c r="CF63" s="102">
        <f t="shared" si="37"/>
        <v>77</v>
      </c>
      <c r="CG63" s="102">
        <f t="shared" si="38"/>
        <v>8</v>
      </c>
      <c r="CH63" s="102">
        <f t="shared" si="39"/>
        <v>1.3</v>
      </c>
      <c r="CI63" s="102" t="str">
        <f t="shared" si="40"/>
        <v/>
      </c>
      <c r="CJ63" s="102">
        <f t="shared" si="41"/>
        <v>0.82</v>
      </c>
      <c r="CK63" s="102">
        <f t="shared" si="42"/>
        <v>29</v>
      </c>
      <c r="CL63" s="102">
        <f t="shared" si="43"/>
        <v>58</v>
      </c>
      <c r="CM63" s="102">
        <f t="shared" si="44"/>
        <v>1100</v>
      </c>
      <c r="CN63" s="102">
        <f t="shared" si="45"/>
        <v>33</v>
      </c>
      <c r="CO63" s="102">
        <f t="shared" si="46"/>
        <v>2000</v>
      </c>
      <c r="CP63" s="102" t="str">
        <f t="shared" si="47"/>
        <v/>
      </c>
    </row>
    <row r="64" spans="2:94">
      <c r="B64" t="s">
        <v>252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10.332000000000001</v>
      </c>
      <c r="AB64" s="233">
        <f t="shared" si="2"/>
        <v>12.739174193481931</v>
      </c>
      <c r="AC64" s="233">
        <f t="shared" si="3"/>
        <v>7.9248258065180703</v>
      </c>
      <c r="AD64">
        <v>2.95</v>
      </c>
      <c r="AE64" s="233">
        <f t="shared" si="4"/>
        <v>7.9374301675977676</v>
      </c>
      <c r="AF64" s="233">
        <f t="shared" si="5"/>
        <v>8.0830597168027865</v>
      </c>
      <c r="AG64" s="233">
        <f t="shared" si="6"/>
        <v>7.7918006183927488</v>
      </c>
      <c r="AH64">
        <v>6.5</v>
      </c>
      <c r="AI64" s="233">
        <f t="shared" si="7"/>
        <v>3.3601117318435763</v>
      </c>
      <c r="AJ64" s="233">
        <f t="shared" si="8"/>
        <v>6.3851512410714601</v>
      </c>
      <c r="AK64" s="233">
        <f t="shared" si="9"/>
        <v>0.33507222261569281</v>
      </c>
      <c r="AL64">
        <v>7</v>
      </c>
      <c r="AM64" s="233">
        <f t="shared" si="10"/>
        <v>48.104347826086951</v>
      </c>
      <c r="AN64" s="233">
        <f t="shared" si="11"/>
        <v>52.277593646348265</v>
      </c>
      <c r="AO64" s="233">
        <f t="shared" si="12"/>
        <v>43.931102005825636</v>
      </c>
      <c r="AP64" s="233" t="str">
        <f t="shared" si="13"/>
        <v/>
      </c>
      <c r="AQ64" s="233" t="e">
        <f t="shared" si="14"/>
        <v>#VALUE!</v>
      </c>
      <c r="AR64" s="233" t="e">
        <f t="shared" si="15"/>
        <v>#VALUE!</v>
      </c>
      <c r="AS64" s="235">
        <f t="shared" si="16"/>
        <v>33.105027932960894</v>
      </c>
      <c r="AT64" s="235">
        <f t="shared" si="17"/>
        <v>50.535961542150602</v>
      </c>
      <c r="AU64" s="235">
        <f t="shared" si="18"/>
        <v>15.67409432377119</v>
      </c>
      <c r="AV64">
        <v>100</v>
      </c>
      <c r="AW64" s="235">
        <f t="shared" si="19"/>
        <v>62.766666666666666</v>
      </c>
      <c r="AX64" s="235">
        <f t="shared" si="20"/>
        <v>80.98511149172171</v>
      </c>
      <c r="AY64" s="235">
        <f t="shared" si="21"/>
        <v>44.548221841611614</v>
      </c>
      <c r="AZ64" s="235">
        <f t="shared" si="22"/>
        <v>2941.6666666666665</v>
      </c>
      <c r="BA64" s="235">
        <f t="shared" si="23"/>
        <v>4966.9775952753826</v>
      </c>
      <c r="BB64" s="235">
        <f t="shared" si="24"/>
        <v>916.35573805795048</v>
      </c>
      <c r="BC64" s="235">
        <f t="shared" si="25"/>
        <v>53.18888888888889</v>
      </c>
      <c r="BD64" s="235">
        <f t="shared" si="26"/>
        <v>112.67052202318322</v>
      </c>
      <c r="BE64" s="235">
        <f t="shared" si="27"/>
        <v>-6.2927442454054372</v>
      </c>
      <c r="BF64" s="235">
        <f t="shared" si="28"/>
        <v>3577.2222222222222</v>
      </c>
      <c r="BG64" s="235">
        <f t="shared" si="29"/>
        <v>5636.1265941907786</v>
      </c>
      <c r="BH64" s="235">
        <f t="shared" si="30"/>
        <v>1518.3178502536657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20.5</v>
      </c>
      <c r="CE64" s="102">
        <f t="shared" si="36"/>
        <v>6</v>
      </c>
      <c r="CF64" s="102">
        <f t="shared" si="37"/>
        <v>66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52</v>
      </c>
      <c r="CL64" s="102">
        <f t="shared" si="43"/>
        <v>73</v>
      </c>
      <c r="CM64" s="102">
        <f t="shared" si="44"/>
        <v>710</v>
      </c>
      <c r="CN64" s="102">
        <f t="shared" si="45"/>
        <v>35</v>
      </c>
      <c r="CO64" s="102">
        <f t="shared" si="46"/>
        <v>1500</v>
      </c>
      <c r="CP64" s="102" t="str">
        <f t="shared" si="47"/>
        <v/>
      </c>
    </row>
    <row r="65" spans="2:94">
      <c r="B65" t="s">
        <v>252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10.332000000000001</v>
      </c>
      <c r="AB65" s="233">
        <f t="shared" si="2"/>
        <v>12.739174193481931</v>
      </c>
      <c r="AC65" s="233">
        <f t="shared" si="3"/>
        <v>7.9248258065180703</v>
      </c>
      <c r="AD65">
        <v>2.95</v>
      </c>
      <c r="AE65" s="233">
        <f t="shared" si="4"/>
        <v>7.9374301675977676</v>
      </c>
      <c r="AF65" s="233">
        <f t="shared" si="5"/>
        <v>8.0830597168027865</v>
      </c>
      <c r="AG65" s="233">
        <f t="shared" si="6"/>
        <v>7.7918006183927488</v>
      </c>
      <c r="AH65">
        <v>6.5</v>
      </c>
      <c r="AI65" s="233">
        <f t="shared" si="7"/>
        <v>3.3601117318435763</v>
      </c>
      <c r="AJ65" s="233">
        <f t="shared" si="8"/>
        <v>6.3851512410714601</v>
      </c>
      <c r="AK65" s="233">
        <f t="shared" si="9"/>
        <v>0.33507222261569281</v>
      </c>
      <c r="AL65">
        <v>7</v>
      </c>
      <c r="AM65" s="233">
        <f t="shared" si="10"/>
        <v>48.104347826086951</v>
      </c>
      <c r="AN65" s="233">
        <f t="shared" si="11"/>
        <v>52.277593646348265</v>
      </c>
      <c r="AO65" s="233">
        <f t="shared" si="12"/>
        <v>43.931102005825636</v>
      </c>
      <c r="AP65" s="233" t="str">
        <f t="shared" si="13"/>
        <v/>
      </c>
      <c r="AQ65" s="233" t="e">
        <f t="shared" si="14"/>
        <v>#VALUE!</v>
      </c>
      <c r="AR65" s="233" t="e">
        <f t="shared" si="15"/>
        <v>#VALUE!</v>
      </c>
      <c r="AS65" s="235">
        <f t="shared" si="16"/>
        <v>33.105027932960894</v>
      </c>
      <c r="AT65" s="235">
        <f t="shared" si="17"/>
        <v>50.535961542150602</v>
      </c>
      <c r="AU65" s="235">
        <f t="shared" si="18"/>
        <v>15.67409432377119</v>
      </c>
      <c r="AV65">
        <v>100</v>
      </c>
      <c r="AW65" s="235">
        <f t="shared" si="19"/>
        <v>62.766666666666666</v>
      </c>
      <c r="AX65" s="235">
        <f t="shared" si="20"/>
        <v>80.98511149172171</v>
      </c>
      <c r="AY65" s="235">
        <f t="shared" si="21"/>
        <v>44.548221841611614</v>
      </c>
      <c r="AZ65" s="235">
        <f t="shared" si="22"/>
        <v>2941.6666666666665</v>
      </c>
      <c r="BA65" s="235">
        <f t="shared" si="23"/>
        <v>4966.9775952753826</v>
      </c>
      <c r="BB65" s="235">
        <f t="shared" si="24"/>
        <v>916.35573805795048</v>
      </c>
      <c r="BC65" s="235">
        <f t="shared" si="25"/>
        <v>53.18888888888889</v>
      </c>
      <c r="BD65" s="235">
        <f t="shared" si="26"/>
        <v>112.67052202318322</v>
      </c>
      <c r="BE65" s="235">
        <f t="shared" si="27"/>
        <v>-6.2927442454054372</v>
      </c>
      <c r="BF65" s="235">
        <f t="shared" si="28"/>
        <v>3577.2222222222222</v>
      </c>
      <c r="BG65" s="235">
        <f t="shared" si="29"/>
        <v>5636.1265941907786</v>
      </c>
      <c r="BH65" s="235">
        <f t="shared" si="30"/>
        <v>1518.3178502536657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19.8</v>
      </c>
      <c r="CE65" s="102">
        <f t="shared" si="36"/>
        <v>6.4</v>
      </c>
      <c r="CF65" s="102">
        <f t="shared" si="37"/>
        <v>80</v>
      </c>
      <c r="CG65" s="102">
        <f t="shared" si="38"/>
        <v>7.8</v>
      </c>
      <c r="CH65" s="102">
        <f t="shared" si="39"/>
        <v>0.64</v>
      </c>
      <c r="CI65" s="102" t="str">
        <f t="shared" si="40"/>
        <v/>
      </c>
      <c r="CJ65" s="102">
        <f t="shared" si="41"/>
        <v>0.56999999999999995</v>
      </c>
      <c r="CK65" s="102">
        <f t="shared" si="42"/>
        <v>62</v>
      </c>
      <c r="CL65" s="102">
        <f t="shared" si="43"/>
        <v>75</v>
      </c>
      <c r="CM65" s="102">
        <f t="shared" si="44"/>
        <v>770</v>
      </c>
      <c r="CN65" s="102">
        <f t="shared" si="45"/>
        <v>25</v>
      </c>
      <c r="CO65" s="102">
        <f t="shared" si="46"/>
        <v>1400</v>
      </c>
      <c r="CP65" s="102" t="str">
        <f t="shared" si="47"/>
        <v/>
      </c>
    </row>
    <row r="66" spans="2:94">
      <c r="B66" t="s">
        <v>252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10.332000000000001</v>
      </c>
      <c r="AB66" s="233">
        <f t="shared" si="2"/>
        <v>12.739174193481931</v>
      </c>
      <c r="AC66" s="233">
        <f t="shared" si="3"/>
        <v>7.9248258065180703</v>
      </c>
      <c r="AD66">
        <v>2.95</v>
      </c>
      <c r="AE66" s="233">
        <f t="shared" si="4"/>
        <v>7.9374301675977676</v>
      </c>
      <c r="AF66" s="233">
        <f t="shared" si="5"/>
        <v>8.0830597168027865</v>
      </c>
      <c r="AG66" s="233">
        <f t="shared" si="6"/>
        <v>7.7918006183927488</v>
      </c>
      <c r="AH66">
        <v>6.5</v>
      </c>
      <c r="AI66" s="233">
        <f t="shared" si="7"/>
        <v>3.3601117318435763</v>
      </c>
      <c r="AJ66" s="233">
        <f t="shared" si="8"/>
        <v>6.3851512410714601</v>
      </c>
      <c r="AK66" s="233">
        <f t="shared" si="9"/>
        <v>0.33507222261569281</v>
      </c>
      <c r="AL66">
        <v>7</v>
      </c>
      <c r="AM66" s="233">
        <f t="shared" si="10"/>
        <v>48.104347826086951</v>
      </c>
      <c r="AN66" s="233">
        <f t="shared" si="11"/>
        <v>52.277593646348265</v>
      </c>
      <c r="AO66" s="233">
        <f t="shared" si="12"/>
        <v>43.931102005825636</v>
      </c>
      <c r="AP66" s="233" t="str">
        <f t="shared" si="13"/>
        <v/>
      </c>
      <c r="AQ66" s="233" t="e">
        <f t="shared" si="14"/>
        <v>#VALUE!</v>
      </c>
      <c r="AR66" s="233" t="e">
        <f t="shared" si="15"/>
        <v>#VALUE!</v>
      </c>
      <c r="AS66" s="235">
        <f t="shared" si="16"/>
        <v>33.105027932960894</v>
      </c>
      <c r="AT66" s="235">
        <f t="shared" si="17"/>
        <v>50.535961542150602</v>
      </c>
      <c r="AU66" s="235">
        <f t="shared" si="18"/>
        <v>15.67409432377119</v>
      </c>
      <c r="AV66">
        <v>100</v>
      </c>
      <c r="AW66" s="235">
        <f t="shared" si="19"/>
        <v>62.766666666666666</v>
      </c>
      <c r="AX66" s="235">
        <f t="shared" si="20"/>
        <v>80.98511149172171</v>
      </c>
      <c r="AY66" s="235">
        <f t="shared" si="21"/>
        <v>44.548221841611614</v>
      </c>
      <c r="AZ66" s="235">
        <f t="shared" si="22"/>
        <v>2941.6666666666665</v>
      </c>
      <c r="BA66" s="235">
        <f t="shared" si="23"/>
        <v>4966.9775952753826</v>
      </c>
      <c r="BB66" s="235">
        <f t="shared" si="24"/>
        <v>916.35573805795048</v>
      </c>
      <c r="BC66" s="235">
        <f t="shared" si="25"/>
        <v>53.18888888888889</v>
      </c>
      <c r="BD66" s="235">
        <f t="shared" si="26"/>
        <v>112.67052202318322</v>
      </c>
      <c r="BE66" s="235">
        <f t="shared" si="27"/>
        <v>-6.2927442454054372</v>
      </c>
      <c r="BF66" s="235">
        <f t="shared" si="28"/>
        <v>3577.2222222222222</v>
      </c>
      <c r="BG66" s="235">
        <f t="shared" si="29"/>
        <v>5636.1265941907786</v>
      </c>
      <c r="BH66" s="235">
        <f t="shared" si="30"/>
        <v>1518.3178502536657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16.7</v>
      </c>
      <c r="CE66" s="102">
        <f t="shared" si="36"/>
        <v>7.4</v>
      </c>
      <c r="CF66" s="102">
        <f t="shared" si="37"/>
        <v>75</v>
      </c>
      <c r="CG66" s="102">
        <f t="shared" si="38"/>
        <v>7.9</v>
      </c>
      <c r="CH66" s="102">
        <f t="shared" si="39"/>
        <v>1.2</v>
      </c>
      <c r="CI66" s="102" t="str">
        <f t="shared" si="40"/>
        <v/>
      </c>
      <c r="CJ66" s="102">
        <f t="shared" si="41"/>
        <v>1.1000000000000001</v>
      </c>
      <c r="CK66" s="102">
        <f t="shared" si="42"/>
        <v>34</v>
      </c>
      <c r="CL66" s="102">
        <f t="shared" si="43"/>
        <v>59</v>
      </c>
      <c r="CM66" s="102">
        <f t="shared" si="44"/>
        <v>920</v>
      </c>
      <c r="CN66" s="102">
        <f t="shared" si="45"/>
        <v>24</v>
      </c>
      <c r="CO66" s="102">
        <f t="shared" si="46"/>
        <v>1400</v>
      </c>
      <c r="CP66" s="102" t="str">
        <f t="shared" si="47"/>
        <v/>
      </c>
    </row>
    <row r="67" spans="2:94">
      <c r="B67" t="s">
        <v>252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287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10.332000000000001</v>
      </c>
      <c r="AB67" s="233">
        <f t="shared" si="2"/>
        <v>12.739174193481931</v>
      </c>
      <c r="AC67" s="233">
        <f t="shared" si="3"/>
        <v>7.9248258065180703</v>
      </c>
      <c r="AD67">
        <v>2.95</v>
      </c>
      <c r="AE67" s="233">
        <f t="shared" si="4"/>
        <v>7.9374301675977676</v>
      </c>
      <c r="AF67" s="233">
        <f t="shared" si="5"/>
        <v>8.0830597168027865</v>
      </c>
      <c r="AG67" s="233">
        <f t="shared" si="6"/>
        <v>7.7918006183927488</v>
      </c>
      <c r="AH67">
        <v>6.5</v>
      </c>
      <c r="AI67" s="233">
        <f t="shared" si="7"/>
        <v>3.3601117318435763</v>
      </c>
      <c r="AJ67" s="233">
        <f t="shared" si="8"/>
        <v>6.3851512410714601</v>
      </c>
      <c r="AK67" s="233">
        <f t="shared" si="9"/>
        <v>0.33507222261569281</v>
      </c>
      <c r="AL67">
        <v>7</v>
      </c>
      <c r="AM67" s="233">
        <f t="shared" si="10"/>
        <v>48.104347826086951</v>
      </c>
      <c r="AN67" s="233">
        <f t="shared" si="11"/>
        <v>52.277593646348265</v>
      </c>
      <c r="AO67" s="233">
        <f t="shared" si="12"/>
        <v>43.931102005825636</v>
      </c>
      <c r="AP67" s="233" t="str">
        <f t="shared" si="13"/>
        <v/>
      </c>
      <c r="AQ67" s="233" t="e">
        <f t="shared" si="14"/>
        <v>#VALUE!</v>
      </c>
      <c r="AR67" s="233" t="e">
        <f t="shared" si="15"/>
        <v>#VALUE!</v>
      </c>
      <c r="AS67" s="235">
        <f t="shared" si="16"/>
        <v>33.105027932960894</v>
      </c>
      <c r="AT67" s="235">
        <f t="shared" si="17"/>
        <v>50.535961542150602</v>
      </c>
      <c r="AU67" s="235">
        <f t="shared" si="18"/>
        <v>15.67409432377119</v>
      </c>
      <c r="AV67">
        <v>100</v>
      </c>
      <c r="AW67" s="235">
        <f t="shared" si="19"/>
        <v>62.766666666666666</v>
      </c>
      <c r="AX67" s="235">
        <f t="shared" si="20"/>
        <v>80.98511149172171</v>
      </c>
      <c r="AY67" s="235">
        <f t="shared" si="21"/>
        <v>44.548221841611614</v>
      </c>
      <c r="AZ67" s="235">
        <f t="shared" si="22"/>
        <v>2941.6666666666665</v>
      </c>
      <c r="BA67" s="235">
        <f t="shared" si="23"/>
        <v>4966.9775952753826</v>
      </c>
      <c r="BB67" s="235">
        <f t="shared" si="24"/>
        <v>916.35573805795048</v>
      </c>
      <c r="BC67" s="235">
        <f t="shared" si="25"/>
        <v>53.18888888888889</v>
      </c>
      <c r="BD67" s="235">
        <f t="shared" si="26"/>
        <v>112.67052202318322</v>
      </c>
      <c r="BE67" s="235">
        <f t="shared" si="27"/>
        <v>-6.2927442454054372</v>
      </c>
      <c r="BF67" s="235">
        <f t="shared" si="28"/>
        <v>3577.2222222222222</v>
      </c>
      <c r="BG67" s="235">
        <f t="shared" si="29"/>
        <v>5636.1265941907786</v>
      </c>
      <c r="BH67" s="235">
        <f t="shared" si="30"/>
        <v>1518.3178502536657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12.3</v>
      </c>
      <c r="CE67" s="102">
        <f t="shared" si="36"/>
        <v>8.6</v>
      </c>
      <c r="CF67" s="102">
        <f t="shared" si="37"/>
        <v>82</v>
      </c>
      <c r="CG67" s="102">
        <f t="shared" si="38"/>
        <v>7.9</v>
      </c>
      <c r="CH67" s="102">
        <f t="shared" si="39"/>
        <v>4.9000000000000004</v>
      </c>
      <c r="CI67" s="102" t="str">
        <f t="shared" si="40"/>
        <v/>
      </c>
      <c r="CJ67" s="102" t="e">
        <f t="shared" si="41"/>
        <v>#VALUE!</v>
      </c>
      <c r="CK67" s="102">
        <f t="shared" si="42"/>
        <v>59</v>
      </c>
      <c r="CL67" s="102">
        <f t="shared" si="43"/>
        <v>90</v>
      </c>
      <c r="CM67" s="102">
        <f t="shared" si="44"/>
        <v>4700</v>
      </c>
      <c r="CN67" s="102">
        <f t="shared" si="45"/>
        <v>75</v>
      </c>
      <c r="CO67" s="102">
        <f t="shared" si="46"/>
        <v>4700</v>
      </c>
      <c r="CP67" s="102" t="str">
        <f t="shared" si="47"/>
        <v/>
      </c>
    </row>
    <row r="68" spans="2:94">
      <c r="B68" t="s">
        <v>252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10.332000000000001</v>
      </c>
      <c r="AB68" s="233">
        <f t="shared" si="2"/>
        <v>12.739174193481931</v>
      </c>
      <c r="AC68" s="233">
        <f t="shared" si="3"/>
        <v>7.9248258065180703</v>
      </c>
      <c r="AD68">
        <v>2.95</v>
      </c>
      <c r="AE68" s="233">
        <f t="shared" si="4"/>
        <v>7.9374301675977676</v>
      </c>
      <c r="AF68" s="233">
        <f t="shared" si="5"/>
        <v>8.0830597168027865</v>
      </c>
      <c r="AG68" s="233">
        <f t="shared" si="6"/>
        <v>7.7918006183927488</v>
      </c>
      <c r="AH68">
        <v>6.5</v>
      </c>
      <c r="AI68" s="233">
        <f t="shared" si="7"/>
        <v>3.3601117318435763</v>
      </c>
      <c r="AJ68" s="233">
        <f t="shared" si="8"/>
        <v>6.3851512410714601</v>
      </c>
      <c r="AK68" s="233">
        <f t="shared" si="9"/>
        <v>0.33507222261569281</v>
      </c>
      <c r="AL68">
        <v>7</v>
      </c>
      <c r="AM68" s="233">
        <f t="shared" si="10"/>
        <v>48.104347826086951</v>
      </c>
      <c r="AN68" s="233">
        <f t="shared" si="11"/>
        <v>52.277593646348265</v>
      </c>
      <c r="AO68" s="233">
        <f t="shared" si="12"/>
        <v>43.931102005825636</v>
      </c>
      <c r="AP68" s="233" t="str">
        <f t="shared" si="13"/>
        <v/>
      </c>
      <c r="AQ68" s="233" t="e">
        <f t="shared" si="14"/>
        <v>#VALUE!</v>
      </c>
      <c r="AR68" s="233" t="e">
        <f t="shared" si="15"/>
        <v>#VALUE!</v>
      </c>
      <c r="AS68" s="235">
        <f t="shared" si="16"/>
        <v>33.105027932960894</v>
      </c>
      <c r="AT68" s="235">
        <f t="shared" si="17"/>
        <v>50.535961542150602</v>
      </c>
      <c r="AU68" s="235">
        <f t="shared" si="18"/>
        <v>15.67409432377119</v>
      </c>
      <c r="AV68">
        <v>100</v>
      </c>
      <c r="AW68" s="235">
        <f t="shared" si="19"/>
        <v>62.766666666666666</v>
      </c>
      <c r="AX68" s="235">
        <f t="shared" si="20"/>
        <v>80.98511149172171</v>
      </c>
      <c r="AY68" s="235">
        <f t="shared" si="21"/>
        <v>44.548221841611614</v>
      </c>
      <c r="AZ68" s="235">
        <f t="shared" si="22"/>
        <v>2941.6666666666665</v>
      </c>
      <c r="BA68" s="235">
        <f t="shared" si="23"/>
        <v>4966.9775952753826</v>
      </c>
      <c r="BB68" s="235">
        <f t="shared" si="24"/>
        <v>916.35573805795048</v>
      </c>
      <c r="BC68" s="235">
        <f t="shared" si="25"/>
        <v>53.18888888888889</v>
      </c>
      <c r="BD68" s="235">
        <f t="shared" si="26"/>
        <v>112.67052202318322</v>
      </c>
      <c r="BE68" s="235">
        <f t="shared" si="27"/>
        <v>-6.2927442454054372</v>
      </c>
      <c r="BF68" s="235">
        <f t="shared" si="28"/>
        <v>3577.2222222222222</v>
      </c>
      <c r="BG68" s="235">
        <f t="shared" si="29"/>
        <v>5636.1265941907786</v>
      </c>
      <c r="BH68" s="235">
        <f t="shared" si="30"/>
        <v>1518.3178502536657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9.8000000000000007</v>
      </c>
      <c r="CE68" s="102">
        <f t="shared" si="36"/>
        <v>9.9</v>
      </c>
      <c r="CF68" s="102">
        <f t="shared" si="37"/>
        <v>87</v>
      </c>
      <c r="CG68" s="102">
        <f t="shared" si="38"/>
        <v>8.1</v>
      </c>
      <c r="CH68" s="102">
        <f t="shared" si="39"/>
        <v>2.2999999999999998</v>
      </c>
      <c r="CI68" s="102" t="str">
        <f t="shared" si="40"/>
        <v/>
      </c>
      <c r="CJ68" s="102">
        <f t="shared" si="41"/>
        <v>1.6</v>
      </c>
      <c r="CK68" s="102">
        <f t="shared" si="42"/>
        <v>50</v>
      </c>
      <c r="CL68" s="102">
        <f t="shared" si="43"/>
        <v>73</v>
      </c>
      <c r="CM68" s="102">
        <f t="shared" si="44"/>
        <v>3100</v>
      </c>
      <c r="CN68" s="102">
        <f t="shared" si="45"/>
        <v>45</v>
      </c>
      <c r="CO68" s="102">
        <f t="shared" si="46"/>
        <v>3700</v>
      </c>
      <c r="CP68" s="102" t="str">
        <f t="shared" si="47"/>
        <v/>
      </c>
    </row>
    <row r="69" spans="2:94">
      <c r="B69" t="s">
        <v>252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10.332000000000001</v>
      </c>
      <c r="AB69" s="233">
        <f t="shared" si="2"/>
        <v>12.739174193481931</v>
      </c>
      <c r="AC69" s="233">
        <f t="shared" si="3"/>
        <v>7.9248258065180703</v>
      </c>
      <c r="AD69">
        <v>2.95</v>
      </c>
      <c r="AE69" s="233">
        <f t="shared" si="4"/>
        <v>7.9374301675977676</v>
      </c>
      <c r="AF69" s="233">
        <f t="shared" si="5"/>
        <v>8.0830597168027865</v>
      </c>
      <c r="AG69" s="233">
        <f t="shared" si="6"/>
        <v>7.7918006183927488</v>
      </c>
      <c r="AH69">
        <v>6.5</v>
      </c>
      <c r="AI69" s="233">
        <f t="shared" si="7"/>
        <v>3.3601117318435763</v>
      </c>
      <c r="AJ69" s="233">
        <f t="shared" si="8"/>
        <v>6.3851512410714601</v>
      </c>
      <c r="AK69" s="233">
        <f t="shared" si="9"/>
        <v>0.33507222261569281</v>
      </c>
      <c r="AL69">
        <v>7</v>
      </c>
      <c r="AM69" s="233">
        <f t="shared" si="10"/>
        <v>48.104347826086951</v>
      </c>
      <c r="AN69" s="233">
        <f t="shared" si="11"/>
        <v>52.277593646348265</v>
      </c>
      <c r="AO69" s="233">
        <f t="shared" si="12"/>
        <v>43.931102005825636</v>
      </c>
      <c r="AP69" s="233" t="str">
        <f t="shared" si="13"/>
        <v/>
      </c>
      <c r="AQ69" s="233" t="e">
        <f t="shared" si="14"/>
        <v>#VALUE!</v>
      </c>
      <c r="AR69" s="233" t="e">
        <f t="shared" si="15"/>
        <v>#VALUE!</v>
      </c>
      <c r="AS69" s="235">
        <f t="shared" si="16"/>
        <v>33.105027932960894</v>
      </c>
      <c r="AT69" s="235">
        <f t="shared" si="17"/>
        <v>50.535961542150602</v>
      </c>
      <c r="AU69" s="235">
        <f t="shared" si="18"/>
        <v>15.67409432377119</v>
      </c>
      <c r="AV69">
        <v>100</v>
      </c>
      <c r="AW69" s="235">
        <f t="shared" si="19"/>
        <v>62.766666666666666</v>
      </c>
      <c r="AX69" s="235">
        <f t="shared" si="20"/>
        <v>80.98511149172171</v>
      </c>
      <c r="AY69" s="235">
        <f t="shared" si="21"/>
        <v>44.548221841611614</v>
      </c>
      <c r="AZ69" s="235">
        <f t="shared" si="22"/>
        <v>2941.6666666666665</v>
      </c>
      <c r="BA69" s="235">
        <f t="shared" si="23"/>
        <v>4966.9775952753826</v>
      </c>
      <c r="BB69" s="235">
        <f t="shared" si="24"/>
        <v>916.35573805795048</v>
      </c>
      <c r="BC69" s="235">
        <f t="shared" si="25"/>
        <v>53.18888888888889</v>
      </c>
      <c r="BD69" s="235">
        <f t="shared" si="26"/>
        <v>112.67052202318322</v>
      </c>
      <c r="BE69" s="235">
        <f t="shared" si="27"/>
        <v>-6.2927442454054372</v>
      </c>
      <c r="BF69" s="235">
        <f t="shared" si="28"/>
        <v>3577.2222222222222</v>
      </c>
      <c r="BG69" s="235">
        <f t="shared" si="29"/>
        <v>5636.1265941907786</v>
      </c>
      <c r="BH69" s="235">
        <f t="shared" si="30"/>
        <v>1518.3178502536657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4.2</v>
      </c>
      <c r="CE69" s="102">
        <f t="shared" si="36"/>
        <v>12.1</v>
      </c>
      <c r="CF69" s="102">
        <f t="shared" si="37"/>
        <v>97</v>
      </c>
      <c r="CG69" s="102">
        <f t="shared" si="38"/>
        <v>8.1</v>
      </c>
      <c r="CH69" s="102">
        <f t="shared" si="39"/>
        <v>8.1</v>
      </c>
      <c r="CI69" s="102" t="str">
        <f t="shared" si="40"/>
        <v/>
      </c>
      <c r="CJ69" s="102">
        <f t="shared" si="41"/>
        <v>5.8</v>
      </c>
      <c r="CK69" s="102">
        <f t="shared" si="42"/>
        <v>53</v>
      </c>
      <c r="CL69" s="102">
        <f t="shared" si="43"/>
        <v>69</v>
      </c>
      <c r="CM69" s="102">
        <f t="shared" si="44"/>
        <v>6100</v>
      </c>
      <c r="CN69" s="102">
        <f t="shared" si="45"/>
        <v>51</v>
      </c>
      <c r="CO69" s="102">
        <f t="shared" si="46"/>
        <v>6700</v>
      </c>
      <c r="CP69" s="102" t="str">
        <f t="shared" si="47"/>
        <v/>
      </c>
    </row>
    <row r="70" spans="2:94">
      <c r="B70" t="s">
        <v>252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10.332000000000001</v>
      </c>
      <c r="AB70" s="233">
        <f t="shared" si="2"/>
        <v>12.739174193481931</v>
      </c>
      <c r="AC70" s="233">
        <f t="shared" si="3"/>
        <v>7.9248258065180703</v>
      </c>
      <c r="AD70">
        <v>2.95</v>
      </c>
      <c r="AE70" s="233">
        <f t="shared" si="4"/>
        <v>7.9374301675977676</v>
      </c>
      <c r="AF70" s="233">
        <f t="shared" si="5"/>
        <v>8.0830597168027865</v>
      </c>
      <c r="AG70" s="233">
        <f t="shared" si="6"/>
        <v>7.7918006183927488</v>
      </c>
      <c r="AH70">
        <v>6.5</v>
      </c>
      <c r="AI70" s="233">
        <f t="shared" si="7"/>
        <v>3.3601117318435763</v>
      </c>
      <c r="AJ70" s="233">
        <f t="shared" si="8"/>
        <v>6.3851512410714601</v>
      </c>
      <c r="AK70" s="233">
        <f t="shared" si="9"/>
        <v>0.33507222261569281</v>
      </c>
      <c r="AL70">
        <v>7</v>
      </c>
      <c r="AM70" s="233">
        <f t="shared" si="10"/>
        <v>48.104347826086951</v>
      </c>
      <c r="AN70" s="233">
        <f t="shared" si="11"/>
        <v>52.277593646348265</v>
      </c>
      <c r="AO70" s="233">
        <f t="shared" si="12"/>
        <v>43.931102005825636</v>
      </c>
      <c r="AP70" s="233" t="str">
        <f t="shared" si="13"/>
        <v/>
      </c>
      <c r="AQ70" s="233" t="e">
        <f t="shared" si="14"/>
        <v>#VALUE!</v>
      </c>
      <c r="AR70" s="233" t="e">
        <f t="shared" si="15"/>
        <v>#VALUE!</v>
      </c>
      <c r="AS70" s="235">
        <f t="shared" si="16"/>
        <v>33.105027932960894</v>
      </c>
      <c r="AT70" s="235">
        <f t="shared" si="17"/>
        <v>50.535961542150602</v>
      </c>
      <c r="AU70" s="235">
        <f t="shared" si="18"/>
        <v>15.67409432377119</v>
      </c>
      <c r="AV70">
        <v>100</v>
      </c>
      <c r="AW70" s="235">
        <f t="shared" si="19"/>
        <v>62.766666666666666</v>
      </c>
      <c r="AX70" s="235">
        <f t="shared" si="20"/>
        <v>80.98511149172171</v>
      </c>
      <c r="AY70" s="235">
        <f t="shared" si="21"/>
        <v>44.548221841611614</v>
      </c>
      <c r="AZ70" s="235">
        <f t="shared" si="22"/>
        <v>2941.6666666666665</v>
      </c>
      <c r="BA70" s="235">
        <f t="shared" si="23"/>
        <v>4966.9775952753826</v>
      </c>
      <c r="BB70" s="235">
        <f t="shared" si="24"/>
        <v>916.35573805795048</v>
      </c>
      <c r="BC70" s="235">
        <f t="shared" si="25"/>
        <v>53.18888888888889</v>
      </c>
      <c r="BD70" s="235">
        <f t="shared" si="26"/>
        <v>112.67052202318322</v>
      </c>
      <c r="BE70" s="235">
        <f t="shared" si="27"/>
        <v>-6.2927442454054372</v>
      </c>
      <c r="BF70" s="235">
        <f t="shared" si="28"/>
        <v>3577.2222222222222</v>
      </c>
      <c r="BG70" s="235">
        <f t="shared" si="29"/>
        <v>5636.1265941907786</v>
      </c>
      <c r="BH70" s="235">
        <f t="shared" si="30"/>
        <v>1518.3178502536657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3.2</v>
      </c>
      <c r="CE70" s="102">
        <f t="shared" si="36"/>
        <v>14.1</v>
      </c>
      <c r="CF70" s="102">
        <f t="shared" si="37"/>
        <v>106</v>
      </c>
      <c r="CG70" s="102">
        <f t="shared" si="38"/>
        <v>8</v>
      </c>
      <c r="CH70" s="102">
        <f t="shared" si="39"/>
        <v>9.3000000000000007</v>
      </c>
      <c r="CI70" s="102" t="str">
        <f t="shared" si="40"/>
        <v/>
      </c>
      <c r="CJ70" s="102">
        <f t="shared" si="41"/>
        <v>1.7</v>
      </c>
      <c r="CK70" s="102">
        <f t="shared" si="42"/>
        <v>49</v>
      </c>
      <c r="CL70" s="102">
        <f t="shared" si="43"/>
        <v>79</v>
      </c>
      <c r="CM70" s="102">
        <f t="shared" si="44"/>
        <v>4600</v>
      </c>
      <c r="CN70" s="102">
        <f t="shared" si="45"/>
        <v>57</v>
      </c>
      <c r="CO70" s="102">
        <f t="shared" si="46"/>
        <v>5000</v>
      </c>
      <c r="CP70" s="102" t="str">
        <f t="shared" si="47"/>
        <v/>
      </c>
    </row>
    <row r="71" spans="2:94">
      <c r="B71" t="s">
        <v>252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10.332000000000001</v>
      </c>
      <c r="AB71" s="233">
        <f t="shared" si="2"/>
        <v>12.739174193481931</v>
      </c>
      <c r="AC71" s="233">
        <f t="shared" si="3"/>
        <v>7.9248258065180703</v>
      </c>
      <c r="AD71">
        <v>2.95</v>
      </c>
      <c r="AE71" s="233">
        <f t="shared" si="4"/>
        <v>7.9374301675977676</v>
      </c>
      <c r="AF71" s="233">
        <f t="shared" si="5"/>
        <v>8.0830597168027865</v>
      </c>
      <c r="AG71" s="233">
        <f t="shared" si="6"/>
        <v>7.7918006183927488</v>
      </c>
      <c r="AH71">
        <v>6.5</v>
      </c>
      <c r="AI71" s="233">
        <f t="shared" si="7"/>
        <v>3.3601117318435763</v>
      </c>
      <c r="AJ71" s="233">
        <f t="shared" si="8"/>
        <v>6.3851512410714601</v>
      </c>
      <c r="AK71" s="233">
        <f t="shared" si="9"/>
        <v>0.33507222261569281</v>
      </c>
      <c r="AL71">
        <v>7</v>
      </c>
      <c r="AM71" s="233">
        <f t="shared" si="10"/>
        <v>48.104347826086951</v>
      </c>
      <c r="AN71" s="233">
        <f t="shared" si="11"/>
        <v>52.277593646348265</v>
      </c>
      <c r="AO71" s="233">
        <f t="shared" si="12"/>
        <v>43.931102005825636</v>
      </c>
      <c r="AP71" s="233" t="str">
        <f t="shared" si="13"/>
        <v/>
      </c>
      <c r="AQ71" s="233" t="e">
        <f t="shared" si="14"/>
        <v>#VALUE!</v>
      </c>
      <c r="AR71" s="233" t="e">
        <f t="shared" si="15"/>
        <v>#VALUE!</v>
      </c>
      <c r="AS71" s="235">
        <f t="shared" si="16"/>
        <v>33.105027932960894</v>
      </c>
      <c r="AT71" s="235">
        <f t="shared" si="17"/>
        <v>50.535961542150602</v>
      </c>
      <c r="AU71" s="235">
        <f t="shared" si="18"/>
        <v>15.67409432377119</v>
      </c>
      <c r="AV71">
        <v>100</v>
      </c>
      <c r="AW71" s="235">
        <f t="shared" si="19"/>
        <v>62.766666666666666</v>
      </c>
      <c r="AX71" s="235">
        <f t="shared" si="20"/>
        <v>80.98511149172171</v>
      </c>
      <c r="AY71" s="235">
        <f t="shared" si="21"/>
        <v>44.548221841611614</v>
      </c>
      <c r="AZ71" s="235">
        <f t="shared" si="22"/>
        <v>2941.6666666666665</v>
      </c>
      <c r="BA71" s="235">
        <f t="shared" si="23"/>
        <v>4966.9775952753826</v>
      </c>
      <c r="BB71" s="235">
        <f t="shared" si="24"/>
        <v>916.35573805795048</v>
      </c>
      <c r="BC71" s="235">
        <f t="shared" si="25"/>
        <v>53.18888888888889</v>
      </c>
      <c r="BD71" s="235">
        <f t="shared" si="26"/>
        <v>112.67052202318322</v>
      </c>
      <c r="BE71" s="235">
        <f t="shared" si="27"/>
        <v>-6.2927442454054372</v>
      </c>
      <c r="BF71" s="235">
        <f t="shared" si="28"/>
        <v>3577.2222222222222</v>
      </c>
      <c r="BG71" s="235">
        <f t="shared" si="29"/>
        <v>5636.1265941907786</v>
      </c>
      <c r="BH71" s="235">
        <f t="shared" si="30"/>
        <v>1518.3178502536657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1.8</v>
      </c>
      <c r="CE71" s="102">
        <f t="shared" si="36"/>
        <v>14</v>
      </c>
      <c r="CF71" s="102">
        <f t="shared" si="37"/>
        <v>99</v>
      </c>
      <c r="CG71" s="102">
        <f t="shared" si="38"/>
        <v>8.1</v>
      </c>
      <c r="CH71" s="102">
        <f t="shared" si="39"/>
        <v>4</v>
      </c>
      <c r="CI71" s="102" t="str">
        <f t="shared" si="40"/>
        <v/>
      </c>
      <c r="CJ71" s="102">
        <f t="shared" si="41"/>
        <v>1.9</v>
      </c>
      <c r="CK71" s="102">
        <f t="shared" si="42"/>
        <v>14</v>
      </c>
      <c r="CL71" s="102">
        <f t="shared" si="43"/>
        <v>56</v>
      </c>
      <c r="CM71" s="102">
        <f t="shared" si="44"/>
        <v>4000</v>
      </c>
      <c r="CN71" s="102">
        <f t="shared" si="45"/>
        <v>110</v>
      </c>
      <c r="CO71" s="102">
        <f t="shared" si="46"/>
        <v>5000</v>
      </c>
      <c r="CP71" s="102" t="str">
        <f t="shared" si="47"/>
        <v/>
      </c>
    </row>
    <row r="72" spans="2:94">
      <c r="B72" t="s">
        <v>252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10.332000000000001</v>
      </c>
      <c r="AB72" s="233">
        <f t="shared" si="2"/>
        <v>12.739174193481931</v>
      </c>
      <c r="AC72" s="233">
        <f t="shared" si="3"/>
        <v>7.9248258065180703</v>
      </c>
      <c r="AD72">
        <v>2.95</v>
      </c>
      <c r="AE72" s="233">
        <f t="shared" si="4"/>
        <v>7.9374301675977676</v>
      </c>
      <c r="AF72" s="233">
        <f t="shared" si="5"/>
        <v>8.0830597168027865</v>
      </c>
      <c r="AG72" s="233">
        <f t="shared" si="6"/>
        <v>7.7918006183927488</v>
      </c>
      <c r="AH72">
        <v>6.5</v>
      </c>
      <c r="AI72" s="233">
        <f t="shared" si="7"/>
        <v>3.3601117318435763</v>
      </c>
      <c r="AJ72" s="233">
        <f t="shared" si="8"/>
        <v>6.3851512410714601</v>
      </c>
      <c r="AK72" s="233">
        <f t="shared" si="9"/>
        <v>0.33507222261569281</v>
      </c>
      <c r="AL72">
        <v>7</v>
      </c>
      <c r="AM72" s="233">
        <f t="shared" si="10"/>
        <v>48.104347826086951</v>
      </c>
      <c r="AN72" s="233">
        <f t="shared" si="11"/>
        <v>52.277593646348265</v>
      </c>
      <c r="AO72" s="233">
        <f t="shared" si="12"/>
        <v>43.931102005825636</v>
      </c>
      <c r="AP72" s="233" t="str">
        <f t="shared" si="13"/>
        <v/>
      </c>
      <c r="AQ72" s="233" t="e">
        <f t="shared" si="14"/>
        <v>#VALUE!</v>
      </c>
      <c r="AR72" s="233" t="e">
        <f t="shared" si="15"/>
        <v>#VALUE!</v>
      </c>
      <c r="AS72" s="235">
        <f t="shared" si="16"/>
        <v>33.105027932960894</v>
      </c>
      <c r="AT72" s="235">
        <f t="shared" si="17"/>
        <v>50.535961542150602</v>
      </c>
      <c r="AU72" s="235">
        <f t="shared" si="18"/>
        <v>15.67409432377119</v>
      </c>
      <c r="AV72">
        <v>100</v>
      </c>
      <c r="AW72" s="235">
        <f t="shared" si="19"/>
        <v>62.766666666666666</v>
      </c>
      <c r="AX72" s="235">
        <f t="shared" si="20"/>
        <v>80.98511149172171</v>
      </c>
      <c r="AY72" s="235">
        <f t="shared" si="21"/>
        <v>44.548221841611614</v>
      </c>
      <c r="AZ72" s="235">
        <f t="shared" si="22"/>
        <v>2941.6666666666665</v>
      </c>
      <c r="BA72" s="235">
        <f t="shared" si="23"/>
        <v>4966.9775952753826</v>
      </c>
      <c r="BB72" s="235">
        <f t="shared" si="24"/>
        <v>916.35573805795048</v>
      </c>
      <c r="BC72" s="235">
        <f t="shared" si="25"/>
        <v>53.18888888888889</v>
      </c>
      <c r="BD72" s="235">
        <f t="shared" si="26"/>
        <v>112.67052202318322</v>
      </c>
      <c r="BE72" s="235">
        <f t="shared" si="27"/>
        <v>-6.2927442454054372</v>
      </c>
      <c r="BF72" s="235">
        <f t="shared" si="28"/>
        <v>3577.2222222222222</v>
      </c>
      <c r="BG72" s="235">
        <f t="shared" si="29"/>
        <v>5636.1265941907786</v>
      </c>
      <c r="BH72" s="235">
        <f t="shared" si="30"/>
        <v>1518.3178502536657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5.8</v>
      </c>
      <c r="CE72" s="102">
        <f t="shared" si="36"/>
        <v>12.6</v>
      </c>
      <c r="CF72" s="102">
        <f t="shared" si="37"/>
        <v>97</v>
      </c>
      <c r="CG72" s="102">
        <f t="shared" si="38"/>
        <v>8.1999999999999993</v>
      </c>
      <c r="CH72" s="102">
        <f t="shared" si="39"/>
        <v>3.4</v>
      </c>
      <c r="CI72" s="102" t="str">
        <f t="shared" si="40"/>
        <v/>
      </c>
      <c r="CJ72" s="102">
        <f t="shared" si="41"/>
        <v>1.8</v>
      </c>
      <c r="CK72" s="102">
        <f t="shared" si="42"/>
        <v>16</v>
      </c>
      <c r="CL72" s="102">
        <f t="shared" si="43"/>
        <v>46</v>
      </c>
      <c r="CM72" s="102">
        <f t="shared" si="44"/>
        <v>3600</v>
      </c>
      <c r="CN72" s="102">
        <f t="shared" si="45"/>
        <v>26</v>
      </c>
      <c r="CO72" s="102">
        <f t="shared" si="46"/>
        <v>4000</v>
      </c>
      <c r="CP72" s="102" t="str">
        <f t="shared" si="47"/>
        <v/>
      </c>
    </row>
    <row r="73" spans="2:94">
      <c r="B73" t="s">
        <v>252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10.332000000000001</v>
      </c>
      <c r="AB73" s="233">
        <f t="shared" si="2"/>
        <v>12.739174193481931</v>
      </c>
      <c r="AC73" s="233">
        <f t="shared" si="3"/>
        <v>7.9248258065180703</v>
      </c>
      <c r="AD73">
        <v>2.95</v>
      </c>
      <c r="AE73" s="233">
        <f t="shared" si="4"/>
        <v>7.9374301675977676</v>
      </c>
      <c r="AF73" s="233">
        <f t="shared" si="5"/>
        <v>8.0830597168027865</v>
      </c>
      <c r="AG73" s="233">
        <f t="shared" si="6"/>
        <v>7.7918006183927488</v>
      </c>
      <c r="AH73">
        <v>6.5</v>
      </c>
      <c r="AI73" s="233">
        <f t="shared" si="7"/>
        <v>3.3601117318435763</v>
      </c>
      <c r="AJ73" s="233">
        <f t="shared" si="8"/>
        <v>6.3851512410714601</v>
      </c>
      <c r="AK73" s="233">
        <f t="shared" si="9"/>
        <v>0.33507222261569281</v>
      </c>
      <c r="AL73">
        <v>7</v>
      </c>
      <c r="AM73" s="233">
        <f t="shared" si="10"/>
        <v>48.104347826086951</v>
      </c>
      <c r="AN73" s="233">
        <f t="shared" si="11"/>
        <v>52.277593646348265</v>
      </c>
      <c r="AO73" s="233">
        <f t="shared" si="12"/>
        <v>43.931102005825636</v>
      </c>
      <c r="AP73" s="233" t="str">
        <f t="shared" si="13"/>
        <v/>
      </c>
      <c r="AQ73" s="233" t="e">
        <f t="shared" si="14"/>
        <v>#VALUE!</v>
      </c>
      <c r="AR73" s="233" t="e">
        <f t="shared" si="15"/>
        <v>#VALUE!</v>
      </c>
      <c r="AS73" s="235">
        <f t="shared" si="16"/>
        <v>33.105027932960894</v>
      </c>
      <c r="AT73" s="235">
        <f t="shared" si="17"/>
        <v>50.535961542150602</v>
      </c>
      <c r="AU73" s="235">
        <f t="shared" si="18"/>
        <v>15.67409432377119</v>
      </c>
      <c r="AV73">
        <v>100</v>
      </c>
      <c r="AW73" s="235">
        <f t="shared" si="19"/>
        <v>62.766666666666666</v>
      </c>
      <c r="AX73" s="235">
        <f t="shared" si="20"/>
        <v>80.98511149172171</v>
      </c>
      <c r="AY73" s="235">
        <f t="shared" si="21"/>
        <v>44.548221841611614</v>
      </c>
      <c r="AZ73" s="235">
        <f t="shared" si="22"/>
        <v>2941.6666666666665</v>
      </c>
      <c r="BA73" s="235">
        <f t="shared" si="23"/>
        <v>4966.9775952753826</v>
      </c>
      <c r="BB73" s="235">
        <f t="shared" si="24"/>
        <v>916.35573805795048</v>
      </c>
      <c r="BC73" s="235">
        <f t="shared" si="25"/>
        <v>53.18888888888889</v>
      </c>
      <c r="BD73" s="235">
        <f t="shared" si="26"/>
        <v>112.67052202318322</v>
      </c>
      <c r="BE73" s="235">
        <f t="shared" si="27"/>
        <v>-6.2927442454054372</v>
      </c>
      <c r="BF73" s="235">
        <f t="shared" si="28"/>
        <v>3577.2222222222222</v>
      </c>
      <c r="BG73" s="235">
        <f t="shared" si="29"/>
        <v>5636.1265941907786</v>
      </c>
      <c r="BH73" s="235">
        <f t="shared" si="30"/>
        <v>1518.3178502536657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9.3000000000000007</v>
      </c>
      <c r="CE73" s="102">
        <f t="shared" si="36"/>
        <v>11.2</v>
      </c>
      <c r="CF73" s="102">
        <f t="shared" si="37"/>
        <v>98</v>
      </c>
      <c r="CG73" s="102">
        <f t="shared" si="38"/>
        <v>8.1999999999999993</v>
      </c>
      <c r="CH73" s="102">
        <f t="shared" si="39"/>
        <v>2.8</v>
      </c>
      <c r="CI73" s="102" t="str">
        <f t="shared" si="40"/>
        <v/>
      </c>
      <c r="CJ73" s="102">
        <f t="shared" si="41"/>
        <v>2.1</v>
      </c>
      <c r="CK73" s="102">
        <f t="shared" si="42"/>
        <v>5.7</v>
      </c>
      <c r="CL73" s="102">
        <f t="shared" si="43"/>
        <v>32</v>
      </c>
      <c r="CM73" s="102">
        <f t="shared" si="44"/>
        <v>2700</v>
      </c>
      <c r="CN73" s="102">
        <f t="shared" si="45"/>
        <v>18</v>
      </c>
      <c r="CO73" s="102">
        <f t="shared" si="46"/>
        <v>3400</v>
      </c>
      <c r="CP73" s="102" t="str">
        <f t="shared" si="47"/>
        <v/>
      </c>
    </row>
    <row r="74" spans="2:94">
      <c r="B74" t="s">
        <v>252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10.332000000000001</v>
      </c>
      <c r="AB74" s="233">
        <f t="shared" ref="AB74:AB137" si="49">AA74+E$194</f>
        <v>12.739174193481931</v>
      </c>
      <c r="AC74" s="233">
        <f t="shared" ref="AC74:AC137" si="50">AA74-E$194</f>
        <v>7.9248258065180703</v>
      </c>
      <c r="AD74">
        <v>2.95</v>
      </c>
      <c r="AE74" s="233">
        <f t="shared" ref="AE74:AE137" si="51">$G$193</f>
        <v>7.9374301675977676</v>
      </c>
      <c r="AF74" s="233">
        <f t="shared" ref="AF74:AF137" si="52">AE74+G$194</f>
        <v>8.0830597168027865</v>
      </c>
      <c r="AG74" s="233">
        <f t="shared" ref="AG74:AG137" si="53">AE74-G$194</f>
        <v>7.7918006183927488</v>
      </c>
      <c r="AH74">
        <v>6.5</v>
      </c>
      <c r="AI74" s="233">
        <f t="shared" ref="AI74:AI137" si="54">$H$193</f>
        <v>3.3601117318435763</v>
      </c>
      <c r="AJ74" s="233">
        <f t="shared" ref="AJ74:AJ137" si="55">AI74+H$194</f>
        <v>6.3851512410714601</v>
      </c>
      <c r="AK74" s="233">
        <f t="shared" ref="AK74:AK137" si="56">AI74-H$194</f>
        <v>0.33507222261569281</v>
      </c>
      <c r="AL74">
        <v>7</v>
      </c>
      <c r="AM74" s="233">
        <f t="shared" ref="AM74:AM137" si="57">$I$193</f>
        <v>48.104347826086951</v>
      </c>
      <c r="AN74" s="233">
        <f t="shared" ref="AN74:AN137" si="58">AM74+I$194</f>
        <v>52.277593646348265</v>
      </c>
      <c r="AO74" s="233">
        <f t="shared" ref="AO74:AO137" si="59">AM74-I$194</f>
        <v>43.931102005825636</v>
      </c>
      <c r="AP74" s="233" t="str">
        <f t="shared" ref="AP74:AP137" si="60">$J$193</f>
        <v/>
      </c>
      <c r="AQ74" s="233" t="e">
        <f t="shared" ref="AQ74:AQ137" si="61">AP74+J$194</f>
        <v>#VALUE!</v>
      </c>
      <c r="AR74" s="233" t="e">
        <f t="shared" ref="AR74:AR137" si="62">AP74-J$194</f>
        <v>#VALUE!</v>
      </c>
      <c r="AS74" s="235">
        <f t="shared" ref="AS74:AS137" si="63">$K$193</f>
        <v>33.105027932960894</v>
      </c>
      <c r="AT74" s="235">
        <f t="shared" ref="AT74:AT137" si="64">AS74+$K$194</f>
        <v>50.535961542150602</v>
      </c>
      <c r="AU74" s="235">
        <f t="shared" ref="AU74:AU137" si="65">AS74-$K$194</f>
        <v>15.67409432377119</v>
      </c>
      <c r="AV74">
        <v>100</v>
      </c>
      <c r="AW74" s="235">
        <f t="shared" ref="AW74:AW137" si="66">$L$193</f>
        <v>62.766666666666666</v>
      </c>
      <c r="AX74" s="235">
        <f t="shared" ref="AX74:AX137" si="67">AW74+$L$194</f>
        <v>80.98511149172171</v>
      </c>
      <c r="AY74" s="235">
        <f t="shared" ref="AY74:AY137" si="68">AW74-$L$194</f>
        <v>44.548221841611614</v>
      </c>
      <c r="AZ74" s="235">
        <f t="shared" ref="AZ74:AZ137" si="69">$M$193</f>
        <v>2941.6666666666665</v>
      </c>
      <c r="BA74" s="235">
        <f t="shared" ref="BA74:BA137" si="70">AZ74+$M$194</f>
        <v>4966.9775952753826</v>
      </c>
      <c r="BB74" s="235">
        <f t="shared" ref="BB74:BB137" si="71">AZ74-$M$194</f>
        <v>916.35573805795048</v>
      </c>
      <c r="BC74" s="235">
        <f t="shared" ref="BC74:BC137" si="72">$N$193</f>
        <v>53.18888888888889</v>
      </c>
      <c r="BD74" s="235">
        <f t="shared" ref="BD74:BD137" si="73">BC74+$N$194</f>
        <v>112.67052202318322</v>
      </c>
      <c r="BE74" s="235">
        <f t="shared" ref="BE74:BE137" si="74">BC74-$N$194</f>
        <v>-6.2927442454054372</v>
      </c>
      <c r="BF74" s="235">
        <f t="shared" ref="BF74:BF137" si="75">$O$193</f>
        <v>3577.2222222222222</v>
      </c>
      <c r="BG74" s="235">
        <f t="shared" ref="BG74:BG137" si="76">BF74+$O$194</f>
        <v>5636.1265941907786</v>
      </c>
      <c r="BH74" s="235">
        <f t="shared" ref="BH74:BH137" si="77">BF74-$O$194</f>
        <v>1518.3178502536657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13.6</v>
      </c>
      <c r="CE74" s="102">
        <f t="shared" ref="CE74:CE137" si="83">IF(E74="","",IF(OR(LEFT(E74,1)="&lt;",LEFT(E74,1)="&gt;"),VALUE(MID(E74,2,3)),E74))</f>
        <v>10.3</v>
      </c>
      <c r="CF74" s="102">
        <f t="shared" ref="CF74:CF137" si="84">IF(F74="","",IF(OR(LEFT(F74,1)="&lt;",LEFT(F74,1)="&gt;"),VALUE(MID(F74,2,3)),F74))</f>
        <v>99</v>
      </c>
      <c r="CG74" s="102">
        <f t="shared" ref="CG74:CG137" si="85">IF(G74="","",IF(OR(LEFT(G74,1)="&lt;",LEFT(G74,1)="&gt;"),VALUE(MID(G74,2,3)),G74))</f>
        <v>8.1</v>
      </c>
      <c r="CH74" s="102">
        <f t="shared" ref="CH74:CH137" si="86">IF(H74="","",IF(OR(LEFT(H74,1)="&lt;",LEFT(H74,1)="&gt;"),VALUE(MID(H74,2,3)),H74))</f>
        <v>3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2.5</v>
      </c>
      <c r="CK74" s="102">
        <f t="shared" ref="CK74:CK137" si="89">IF(K74="","",IF(OR(LEFT(K74,1)="&lt;",LEFT(K74,1)="&gt;"),VALUE(MID(K74,2,3)),K74))</f>
        <v>5.2</v>
      </c>
      <c r="CL74" s="102">
        <f t="shared" ref="CL74:CL137" si="90">IF(L74="","",IF(OR(LEFT(L74,1)="&lt;",LEFT(L74,1)="&gt;"),VALUE(MID(L74,2,3)),L74))</f>
        <v>38</v>
      </c>
      <c r="CM74" s="102">
        <f t="shared" ref="CM74:CM137" si="91">IF(M74="","",IF(OR(LEFT(M74,1)="&lt;",LEFT(M74,1)="&gt;"),VALUE(MID(M74,2,3)),M74))</f>
        <v>2700</v>
      </c>
      <c r="CN74" s="102">
        <f t="shared" ref="CN74:CN137" si="92">IF(N74="","",IF(OR(LEFT(N74,1)="&lt;",LEFT(N74,1)="&gt;"),VALUE(MID(N74,2,3)),N74))</f>
        <v>12</v>
      </c>
      <c r="CO74" s="102">
        <f t="shared" ref="CO74:CO137" si="93">IF(O74="","",IF(OR(LEFT(O74,1)="&lt;",LEFT(O74,1)="&gt;"),VALUE(MID(O74,2,3)),O74))</f>
        <v>2200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252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10.332000000000001</v>
      </c>
      <c r="AB75" s="233">
        <f t="shared" si="49"/>
        <v>12.739174193481931</v>
      </c>
      <c r="AC75" s="233">
        <f t="shared" si="50"/>
        <v>7.9248258065180703</v>
      </c>
      <c r="AD75">
        <v>2.95</v>
      </c>
      <c r="AE75" s="233">
        <f t="shared" si="51"/>
        <v>7.9374301675977676</v>
      </c>
      <c r="AF75" s="233">
        <f t="shared" si="52"/>
        <v>8.0830597168027865</v>
      </c>
      <c r="AG75" s="233">
        <f t="shared" si="53"/>
        <v>7.7918006183927488</v>
      </c>
      <c r="AH75">
        <v>6.5</v>
      </c>
      <c r="AI75" s="233">
        <f t="shared" si="54"/>
        <v>3.3601117318435763</v>
      </c>
      <c r="AJ75" s="233">
        <f t="shared" si="55"/>
        <v>6.3851512410714601</v>
      </c>
      <c r="AK75" s="233">
        <f t="shared" si="56"/>
        <v>0.33507222261569281</v>
      </c>
      <c r="AL75">
        <v>7</v>
      </c>
      <c r="AM75" s="233">
        <f t="shared" si="57"/>
        <v>48.104347826086951</v>
      </c>
      <c r="AN75" s="233">
        <f t="shared" si="58"/>
        <v>52.277593646348265</v>
      </c>
      <c r="AO75" s="233">
        <f t="shared" si="59"/>
        <v>43.931102005825636</v>
      </c>
      <c r="AP75" s="233" t="str">
        <f t="shared" si="60"/>
        <v/>
      </c>
      <c r="AQ75" s="233" t="e">
        <f t="shared" si="61"/>
        <v>#VALUE!</v>
      </c>
      <c r="AR75" s="233" t="e">
        <f t="shared" si="62"/>
        <v>#VALUE!</v>
      </c>
      <c r="AS75" s="235">
        <f t="shared" si="63"/>
        <v>33.105027932960894</v>
      </c>
      <c r="AT75" s="235">
        <f t="shared" si="64"/>
        <v>50.535961542150602</v>
      </c>
      <c r="AU75" s="235">
        <f t="shared" si="65"/>
        <v>15.67409432377119</v>
      </c>
      <c r="AV75">
        <v>100</v>
      </c>
      <c r="AW75" s="235">
        <f t="shared" si="66"/>
        <v>62.766666666666666</v>
      </c>
      <c r="AX75" s="235">
        <f t="shared" si="67"/>
        <v>80.98511149172171</v>
      </c>
      <c r="AY75" s="235">
        <f t="shared" si="68"/>
        <v>44.548221841611614</v>
      </c>
      <c r="AZ75" s="235">
        <f t="shared" si="69"/>
        <v>2941.6666666666665</v>
      </c>
      <c r="BA75" s="235">
        <f t="shared" si="70"/>
        <v>4966.9775952753826</v>
      </c>
      <c r="BB75" s="235">
        <f t="shared" si="71"/>
        <v>916.35573805795048</v>
      </c>
      <c r="BC75" s="235">
        <f t="shared" si="72"/>
        <v>53.18888888888889</v>
      </c>
      <c r="BD75" s="235">
        <f t="shared" si="73"/>
        <v>112.67052202318322</v>
      </c>
      <c r="BE75" s="235">
        <f t="shared" si="74"/>
        <v>-6.2927442454054372</v>
      </c>
      <c r="BF75" s="235">
        <f t="shared" si="75"/>
        <v>3577.2222222222222</v>
      </c>
      <c r="BG75" s="235">
        <f t="shared" si="76"/>
        <v>5636.1265941907786</v>
      </c>
      <c r="BH75" s="235">
        <f t="shared" si="77"/>
        <v>1518.3178502536657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16.399999999999999</v>
      </c>
      <c r="CE75" s="102">
        <f t="shared" si="83"/>
        <v>8.3000000000000007</v>
      </c>
      <c r="CF75" s="102">
        <f t="shared" si="84"/>
        <v>83</v>
      </c>
      <c r="CG75" s="102">
        <f t="shared" si="85"/>
        <v>7.9</v>
      </c>
      <c r="CH75" s="102">
        <f t="shared" si="86"/>
        <v>3.1</v>
      </c>
      <c r="CI75" s="102" t="str">
        <f t="shared" si="87"/>
        <v/>
      </c>
      <c r="CJ75" s="102">
        <f t="shared" si="88"/>
        <v>2</v>
      </c>
      <c r="CK75" s="102" t="str">
        <f t="shared" si="89"/>
        <v/>
      </c>
      <c r="CL75" s="102">
        <f t="shared" si="90"/>
        <v>60</v>
      </c>
      <c r="CM75" s="102">
        <f t="shared" si="91"/>
        <v>1600</v>
      </c>
      <c r="CN75" s="102">
        <f t="shared" si="92"/>
        <v>46</v>
      </c>
      <c r="CO75" s="102">
        <f t="shared" si="93"/>
        <v>2400</v>
      </c>
      <c r="CP75" s="102" t="str">
        <f t="shared" si="94"/>
        <v/>
      </c>
    </row>
    <row r="76" spans="2:94">
      <c r="B76" t="s">
        <v>252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10.332000000000001</v>
      </c>
      <c r="AB76" s="233">
        <f t="shared" si="49"/>
        <v>12.739174193481931</v>
      </c>
      <c r="AC76" s="233">
        <f t="shared" si="50"/>
        <v>7.9248258065180703</v>
      </c>
      <c r="AD76">
        <v>2.95</v>
      </c>
      <c r="AE76" s="233">
        <f t="shared" si="51"/>
        <v>7.9374301675977676</v>
      </c>
      <c r="AF76" s="233">
        <f t="shared" si="52"/>
        <v>8.0830597168027865</v>
      </c>
      <c r="AG76" s="233">
        <f t="shared" si="53"/>
        <v>7.7918006183927488</v>
      </c>
      <c r="AH76">
        <v>6.5</v>
      </c>
      <c r="AI76" s="233">
        <f t="shared" si="54"/>
        <v>3.3601117318435763</v>
      </c>
      <c r="AJ76" s="233">
        <f t="shared" si="55"/>
        <v>6.3851512410714601</v>
      </c>
      <c r="AK76" s="233">
        <f t="shared" si="56"/>
        <v>0.33507222261569281</v>
      </c>
      <c r="AL76">
        <v>7</v>
      </c>
      <c r="AM76" s="233">
        <f t="shared" si="57"/>
        <v>48.104347826086951</v>
      </c>
      <c r="AN76" s="233">
        <f t="shared" si="58"/>
        <v>52.277593646348265</v>
      </c>
      <c r="AO76" s="233">
        <f t="shared" si="59"/>
        <v>43.931102005825636</v>
      </c>
      <c r="AP76" s="233" t="str">
        <f t="shared" si="60"/>
        <v/>
      </c>
      <c r="AQ76" s="233" t="e">
        <f t="shared" si="61"/>
        <v>#VALUE!</v>
      </c>
      <c r="AR76" s="233" t="e">
        <f t="shared" si="62"/>
        <v>#VALUE!</v>
      </c>
      <c r="AS76" s="235">
        <f t="shared" si="63"/>
        <v>33.105027932960894</v>
      </c>
      <c r="AT76" s="235">
        <f t="shared" si="64"/>
        <v>50.535961542150602</v>
      </c>
      <c r="AU76" s="235">
        <f t="shared" si="65"/>
        <v>15.67409432377119</v>
      </c>
      <c r="AV76">
        <v>100</v>
      </c>
      <c r="AW76" s="235">
        <f t="shared" si="66"/>
        <v>62.766666666666666</v>
      </c>
      <c r="AX76" s="235">
        <f t="shared" si="67"/>
        <v>80.98511149172171</v>
      </c>
      <c r="AY76" s="235">
        <f t="shared" si="68"/>
        <v>44.548221841611614</v>
      </c>
      <c r="AZ76" s="235">
        <f t="shared" si="69"/>
        <v>2941.6666666666665</v>
      </c>
      <c r="BA76" s="235">
        <f t="shared" si="70"/>
        <v>4966.9775952753826</v>
      </c>
      <c r="BB76" s="235">
        <f t="shared" si="71"/>
        <v>916.35573805795048</v>
      </c>
      <c r="BC76" s="235">
        <f t="shared" si="72"/>
        <v>53.18888888888889</v>
      </c>
      <c r="BD76" s="235">
        <f t="shared" si="73"/>
        <v>112.67052202318322</v>
      </c>
      <c r="BE76" s="235">
        <f t="shared" si="74"/>
        <v>-6.2927442454054372</v>
      </c>
      <c r="BF76" s="235">
        <f t="shared" si="75"/>
        <v>3577.2222222222222</v>
      </c>
      <c r="BG76" s="235">
        <f t="shared" si="76"/>
        <v>5636.1265941907786</v>
      </c>
      <c r="BH76" s="235">
        <f t="shared" si="77"/>
        <v>1518.3178502536657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18.7</v>
      </c>
      <c r="CE76" s="102">
        <f t="shared" si="83"/>
        <v>8.1</v>
      </c>
      <c r="CF76" s="102">
        <f t="shared" si="84"/>
        <v>86</v>
      </c>
      <c r="CG76" s="102">
        <f t="shared" si="85"/>
        <v>7.9</v>
      </c>
      <c r="CH76" s="102">
        <f t="shared" si="86"/>
        <v>1.4</v>
      </c>
      <c r="CI76" s="102" t="str">
        <f t="shared" si="87"/>
        <v/>
      </c>
      <c r="CJ76" s="102">
        <f t="shared" si="88"/>
        <v>1.3</v>
      </c>
      <c r="CK76" s="102">
        <f t="shared" si="89"/>
        <v>38</v>
      </c>
      <c r="CL76" s="102">
        <f t="shared" si="90"/>
        <v>57</v>
      </c>
      <c r="CM76" s="102">
        <f t="shared" si="91"/>
        <v>1200</v>
      </c>
      <c r="CN76" s="102">
        <f t="shared" si="92"/>
        <v>26</v>
      </c>
      <c r="CO76" s="102">
        <f t="shared" si="93"/>
        <v>2000</v>
      </c>
      <c r="CP76" s="102" t="str">
        <f t="shared" si="94"/>
        <v/>
      </c>
    </row>
    <row r="77" spans="2:94">
      <c r="B77" t="s">
        <v>252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10.332000000000001</v>
      </c>
      <c r="AB77" s="233">
        <f t="shared" si="49"/>
        <v>12.739174193481931</v>
      </c>
      <c r="AC77" s="233">
        <f t="shared" si="50"/>
        <v>7.9248258065180703</v>
      </c>
      <c r="AD77">
        <v>2.95</v>
      </c>
      <c r="AE77" s="233">
        <f t="shared" si="51"/>
        <v>7.9374301675977676</v>
      </c>
      <c r="AF77" s="233">
        <f t="shared" si="52"/>
        <v>8.0830597168027865</v>
      </c>
      <c r="AG77" s="233">
        <f t="shared" si="53"/>
        <v>7.7918006183927488</v>
      </c>
      <c r="AH77">
        <v>6.5</v>
      </c>
      <c r="AI77" s="233">
        <f t="shared" si="54"/>
        <v>3.3601117318435763</v>
      </c>
      <c r="AJ77" s="233">
        <f t="shared" si="55"/>
        <v>6.3851512410714601</v>
      </c>
      <c r="AK77" s="233">
        <f t="shared" si="56"/>
        <v>0.33507222261569281</v>
      </c>
      <c r="AL77">
        <v>7</v>
      </c>
      <c r="AM77" s="233">
        <f t="shared" si="57"/>
        <v>48.104347826086951</v>
      </c>
      <c r="AN77" s="233">
        <f t="shared" si="58"/>
        <v>52.277593646348265</v>
      </c>
      <c r="AO77" s="233">
        <f t="shared" si="59"/>
        <v>43.931102005825636</v>
      </c>
      <c r="AP77" s="233" t="str">
        <f t="shared" si="60"/>
        <v/>
      </c>
      <c r="AQ77" s="233" t="e">
        <f t="shared" si="61"/>
        <v>#VALUE!</v>
      </c>
      <c r="AR77" s="233" t="e">
        <f t="shared" si="62"/>
        <v>#VALUE!</v>
      </c>
      <c r="AS77" s="235">
        <f t="shared" si="63"/>
        <v>33.105027932960894</v>
      </c>
      <c r="AT77" s="235">
        <f t="shared" si="64"/>
        <v>50.535961542150602</v>
      </c>
      <c r="AU77" s="235">
        <f t="shared" si="65"/>
        <v>15.67409432377119</v>
      </c>
      <c r="AV77">
        <v>100</v>
      </c>
      <c r="AW77" s="235">
        <f t="shared" si="66"/>
        <v>62.766666666666666</v>
      </c>
      <c r="AX77" s="235">
        <f t="shared" si="67"/>
        <v>80.98511149172171</v>
      </c>
      <c r="AY77" s="235">
        <f t="shared" si="68"/>
        <v>44.548221841611614</v>
      </c>
      <c r="AZ77" s="235">
        <f t="shared" si="69"/>
        <v>2941.6666666666665</v>
      </c>
      <c r="BA77" s="235">
        <f t="shared" si="70"/>
        <v>4966.9775952753826</v>
      </c>
      <c r="BB77" s="235">
        <f t="shared" si="71"/>
        <v>916.35573805795048</v>
      </c>
      <c r="BC77" s="235">
        <f t="shared" si="72"/>
        <v>53.18888888888889</v>
      </c>
      <c r="BD77" s="235">
        <f t="shared" si="73"/>
        <v>112.67052202318322</v>
      </c>
      <c r="BE77" s="235">
        <f t="shared" si="74"/>
        <v>-6.2927442454054372</v>
      </c>
      <c r="BF77" s="235">
        <f t="shared" si="75"/>
        <v>3577.2222222222222</v>
      </c>
      <c r="BG77" s="235">
        <f t="shared" si="76"/>
        <v>5636.1265941907786</v>
      </c>
      <c r="BH77" s="235">
        <f t="shared" si="77"/>
        <v>1518.3178502536657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18.7</v>
      </c>
      <c r="CE77" s="102">
        <f t="shared" si="83"/>
        <v>7.9</v>
      </c>
      <c r="CF77" s="102">
        <f t="shared" si="84"/>
        <v>83</v>
      </c>
      <c r="CG77" s="102">
        <f t="shared" si="85"/>
        <v>8</v>
      </c>
      <c r="CH77" s="102">
        <f t="shared" si="86"/>
        <v>0.79</v>
      </c>
      <c r="CI77" s="102" t="str">
        <f t="shared" si="87"/>
        <v/>
      </c>
      <c r="CJ77" s="102">
        <f t="shared" si="88"/>
        <v>0.68</v>
      </c>
      <c r="CK77" s="102">
        <f t="shared" si="89"/>
        <v>39</v>
      </c>
      <c r="CL77" s="102">
        <f t="shared" si="90"/>
        <v>65</v>
      </c>
      <c r="CM77" s="102">
        <f t="shared" si="91"/>
        <v>820</v>
      </c>
      <c r="CN77" s="102">
        <f t="shared" si="92"/>
        <v>21</v>
      </c>
      <c r="CO77" s="102">
        <f t="shared" si="93"/>
        <v>1400</v>
      </c>
      <c r="CP77" s="102" t="str">
        <f t="shared" si="94"/>
        <v/>
      </c>
    </row>
    <row r="78" spans="2:94">
      <c r="B78" t="s">
        <v>252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287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10.332000000000001</v>
      </c>
      <c r="AB78" s="233">
        <f t="shared" si="49"/>
        <v>12.739174193481931</v>
      </c>
      <c r="AC78" s="233">
        <f t="shared" si="50"/>
        <v>7.9248258065180703</v>
      </c>
      <c r="AD78">
        <v>2.95</v>
      </c>
      <c r="AE78" s="233">
        <f t="shared" si="51"/>
        <v>7.9374301675977676</v>
      </c>
      <c r="AF78" s="233">
        <f t="shared" si="52"/>
        <v>8.0830597168027865</v>
      </c>
      <c r="AG78" s="233">
        <f t="shared" si="53"/>
        <v>7.7918006183927488</v>
      </c>
      <c r="AH78">
        <v>6.5</v>
      </c>
      <c r="AI78" s="233">
        <f t="shared" si="54"/>
        <v>3.3601117318435763</v>
      </c>
      <c r="AJ78" s="233">
        <f t="shared" si="55"/>
        <v>6.3851512410714601</v>
      </c>
      <c r="AK78" s="233">
        <f t="shared" si="56"/>
        <v>0.33507222261569281</v>
      </c>
      <c r="AL78">
        <v>7</v>
      </c>
      <c r="AM78" s="233">
        <f t="shared" si="57"/>
        <v>48.104347826086951</v>
      </c>
      <c r="AN78" s="233">
        <f t="shared" si="58"/>
        <v>52.277593646348265</v>
      </c>
      <c r="AO78" s="233">
        <f t="shared" si="59"/>
        <v>43.931102005825636</v>
      </c>
      <c r="AP78" s="233" t="str">
        <f t="shared" si="60"/>
        <v/>
      </c>
      <c r="AQ78" s="233" t="e">
        <f t="shared" si="61"/>
        <v>#VALUE!</v>
      </c>
      <c r="AR78" s="233" t="e">
        <f t="shared" si="62"/>
        <v>#VALUE!</v>
      </c>
      <c r="AS78" s="235">
        <f t="shared" si="63"/>
        <v>33.105027932960894</v>
      </c>
      <c r="AT78" s="235">
        <f t="shared" si="64"/>
        <v>50.535961542150602</v>
      </c>
      <c r="AU78" s="235">
        <f t="shared" si="65"/>
        <v>15.67409432377119</v>
      </c>
      <c r="AV78">
        <v>100</v>
      </c>
      <c r="AW78" s="235">
        <f t="shared" si="66"/>
        <v>62.766666666666666</v>
      </c>
      <c r="AX78" s="235">
        <f t="shared" si="67"/>
        <v>80.98511149172171</v>
      </c>
      <c r="AY78" s="235">
        <f t="shared" si="68"/>
        <v>44.548221841611614</v>
      </c>
      <c r="AZ78" s="235">
        <f t="shared" si="69"/>
        <v>2941.6666666666665</v>
      </c>
      <c r="BA78" s="235">
        <f t="shared" si="70"/>
        <v>4966.9775952753826</v>
      </c>
      <c r="BB78" s="235">
        <f t="shared" si="71"/>
        <v>916.35573805795048</v>
      </c>
      <c r="BC78" s="235">
        <f t="shared" si="72"/>
        <v>53.18888888888889</v>
      </c>
      <c r="BD78" s="235">
        <f t="shared" si="73"/>
        <v>112.67052202318322</v>
      </c>
      <c r="BE78" s="235">
        <f t="shared" si="74"/>
        <v>-6.2927442454054372</v>
      </c>
      <c r="BF78" s="235">
        <f t="shared" si="75"/>
        <v>3577.2222222222222</v>
      </c>
      <c r="BG78" s="235">
        <f t="shared" si="76"/>
        <v>5636.1265941907786</v>
      </c>
      <c r="BH78" s="235">
        <f t="shared" si="77"/>
        <v>1518.3178502536657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15.3</v>
      </c>
      <c r="CE78" s="102">
        <f t="shared" si="83"/>
        <v>8.4600000000000009</v>
      </c>
      <c r="CF78" s="102">
        <f t="shared" si="84"/>
        <v>85.9</v>
      </c>
      <c r="CG78" s="102">
        <f t="shared" si="85"/>
        <v>8</v>
      </c>
      <c r="CH78" s="102">
        <f t="shared" si="86"/>
        <v>0.92</v>
      </c>
      <c r="CI78" s="102" t="str">
        <f t="shared" si="87"/>
        <v/>
      </c>
      <c r="CJ78" s="102" t="e">
        <f t="shared" si="88"/>
        <v>#VALUE!</v>
      </c>
      <c r="CK78" s="102">
        <f t="shared" si="89"/>
        <v>35</v>
      </c>
      <c r="CL78" s="102">
        <f t="shared" si="90"/>
        <v>59</v>
      </c>
      <c r="CM78" s="102">
        <f t="shared" si="91"/>
        <v>1000</v>
      </c>
      <c r="CN78" s="102">
        <f t="shared" si="92"/>
        <v>21</v>
      </c>
      <c r="CO78" s="102">
        <f t="shared" si="93"/>
        <v>1600</v>
      </c>
      <c r="CP78" s="102" t="str">
        <f t="shared" si="94"/>
        <v/>
      </c>
    </row>
    <row r="79" spans="2:94">
      <c r="B79" t="s">
        <v>252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10.332000000000001</v>
      </c>
      <c r="AB79" s="233">
        <f t="shared" si="49"/>
        <v>12.739174193481931</v>
      </c>
      <c r="AC79" s="233">
        <f t="shared" si="50"/>
        <v>7.9248258065180703</v>
      </c>
      <c r="AD79">
        <v>2.95</v>
      </c>
      <c r="AE79" s="233">
        <f t="shared" si="51"/>
        <v>7.9374301675977676</v>
      </c>
      <c r="AF79" s="233">
        <f t="shared" si="52"/>
        <v>8.0830597168027865</v>
      </c>
      <c r="AG79" s="233">
        <f t="shared" si="53"/>
        <v>7.7918006183927488</v>
      </c>
      <c r="AH79">
        <v>6.5</v>
      </c>
      <c r="AI79" s="233">
        <f t="shared" si="54"/>
        <v>3.3601117318435763</v>
      </c>
      <c r="AJ79" s="233">
        <f t="shared" si="55"/>
        <v>6.3851512410714601</v>
      </c>
      <c r="AK79" s="233">
        <f t="shared" si="56"/>
        <v>0.33507222261569281</v>
      </c>
      <c r="AL79">
        <v>7</v>
      </c>
      <c r="AM79" s="233">
        <f t="shared" si="57"/>
        <v>48.104347826086951</v>
      </c>
      <c r="AN79" s="233">
        <f t="shared" si="58"/>
        <v>52.277593646348265</v>
      </c>
      <c r="AO79" s="233">
        <f t="shared" si="59"/>
        <v>43.931102005825636</v>
      </c>
      <c r="AP79" s="233" t="str">
        <f t="shared" si="60"/>
        <v/>
      </c>
      <c r="AQ79" s="233" t="e">
        <f t="shared" si="61"/>
        <v>#VALUE!</v>
      </c>
      <c r="AR79" s="233" t="e">
        <f t="shared" si="62"/>
        <v>#VALUE!</v>
      </c>
      <c r="AS79" s="235">
        <f t="shared" si="63"/>
        <v>33.105027932960894</v>
      </c>
      <c r="AT79" s="235">
        <f t="shared" si="64"/>
        <v>50.535961542150602</v>
      </c>
      <c r="AU79" s="235">
        <f t="shared" si="65"/>
        <v>15.67409432377119</v>
      </c>
      <c r="AV79">
        <v>100</v>
      </c>
      <c r="AW79" s="235">
        <f t="shared" si="66"/>
        <v>62.766666666666666</v>
      </c>
      <c r="AX79" s="235">
        <f t="shared" si="67"/>
        <v>80.98511149172171</v>
      </c>
      <c r="AY79" s="235">
        <f t="shared" si="68"/>
        <v>44.548221841611614</v>
      </c>
      <c r="AZ79" s="235">
        <f t="shared" si="69"/>
        <v>2941.6666666666665</v>
      </c>
      <c r="BA79" s="235">
        <f t="shared" si="70"/>
        <v>4966.9775952753826</v>
      </c>
      <c r="BB79" s="235">
        <f t="shared" si="71"/>
        <v>916.35573805795048</v>
      </c>
      <c r="BC79" s="235">
        <f t="shared" si="72"/>
        <v>53.18888888888889</v>
      </c>
      <c r="BD79" s="235">
        <f t="shared" si="73"/>
        <v>112.67052202318322</v>
      </c>
      <c r="BE79" s="235">
        <f t="shared" si="74"/>
        <v>-6.2927442454054372</v>
      </c>
      <c r="BF79" s="235">
        <f t="shared" si="75"/>
        <v>3577.2222222222222</v>
      </c>
      <c r="BG79" s="235">
        <f t="shared" si="76"/>
        <v>5636.1265941907786</v>
      </c>
      <c r="BH79" s="235">
        <f t="shared" si="77"/>
        <v>1518.3178502536657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9.5</v>
      </c>
      <c r="CE79" s="102">
        <f t="shared" si="83"/>
        <v>11.5</v>
      </c>
      <c r="CF79" s="102">
        <f t="shared" si="84"/>
        <v>100</v>
      </c>
      <c r="CG79" s="102">
        <f t="shared" si="85"/>
        <v>8</v>
      </c>
      <c r="CH79" s="102">
        <f t="shared" si="86"/>
        <v>1.6</v>
      </c>
      <c r="CI79" s="102" t="str">
        <f t="shared" si="87"/>
        <v/>
      </c>
      <c r="CJ79" s="102">
        <f t="shared" si="88"/>
        <v>1.1000000000000001</v>
      </c>
      <c r="CK79" s="102">
        <f t="shared" si="89"/>
        <v>30</v>
      </c>
      <c r="CL79" s="102">
        <f t="shared" si="90"/>
        <v>47</v>
      </c>
      <c r="CM79" s="102">
        <f t="shared" si="91"/>
        <v>350</v>
      </c>
      <c r="CN79" s="102">
        <f t="shared" si="92"/>
        <v>15</v>
      </c>
      <c r="CO79" s="102">
        <f t="shared" si="93"/>
        <v>1500</v>
      </c>
      <c r="CP79" s="102" t="str">
        <f t="shared" si="94"/>
        <v/>
      </c>
    </row>
    <row r="80" spans="2:94">
      <c r="B80" t="s">
        <v>252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10.332000000000001</v>
      </c>
      <c r="AB80" s="233">
        <f t="shared" si="49"/>
        <v>12.739174193481931</v>
      </c>
      <c r="AC80" s="233">
        <f t="shared" si="50"/>
        <v>7.9248258065180703</v>
      </c>
      <c r="AD80">
        <v>2.95</v>
      </c>
      <c r="AE80" s="233">
        <f t="shared" si="51"/>
        <v>7.9374301675977676</v>
      </c>
      <c r="AF80" s="233">
        <f t="shared" si="52"/>
        <v>8.0830597168027865</v>
      </c>
      <c r="AG80" s="233">
        <f t="shared" si="53"/>
        <v>7.7918006183927488</v>
      </c>
      <c r="AH80">
        <v>6.5</v>
      </c>
      <c r="AI80" s="233">
        <f t="shared" si="54"/>
        <v>3.3601117318435763</v>
      </c>
      <c r="AJ80" s="233">
        <f t="shared" si="55"/>
        <v>6.3851512410714601</v>
      </c>
      <c r="AK80" s="233">
        <f t="shared" si="56"/>
        <v>0.33507222261569281</v>
      </c>
      <c r="AL80">
        <v>7</v>
      </c>
      <c r="AM80" s="233">
        <f t="shared" si="57"/>
        <v>48.104347826086951</v>
      </c>
      <c r="AN80" s="233">
        <f t="shared" si="58"/>
        <v>52.277593646348265</v>
      </c>
      <c r="AO80" s="233">
        <f t="shared" si="59"/>
        <v>43.931102005825636</v>
      </c>
      <c r="AP80" s="233" t="str">
        <f t="shared" si="60"/>
        <v/>
      </c>
      <c r="AQ80" s="233" t="e">
        <f t="shared" si="61"/>
        <v>#VALUE!</v>
      </c>
      <c r="AR80" s="233" t="e">
        <f t="shared" si="62"/>
        <v>#VALUE!</v>
      </c>
      <c r="AS80" s="235">
        <f t="shared" si="63"/>
        <v>33.105027932960894</v>
      </c>
      <c r="AT80" s="235">
        <f t="shared" si="64"/>
        <v>50.535961542150602</v>
      </c>
      <c r="AU80" s="235">
        <f t="shared" si="65"/>
        <v>15.67409432377119</v>
      </c>
      <c r="AV80">
        <v>100</v>
      </c>
      <c r="AW80" s="235">
        <f t="shared" si="66"/>
        <v>62.766666666666666</v>
      </c>
      <c r="AX80" s="235">
        <f t="shared" si="67"/>
        <v>80.98511149172171</v>
      </c>
      <c r="AY80" s="235">
        <f t="shared" si="68"/>
        <v>44.548221841611614</v>
      </c>
      <c r="AZ80" s="235">
        <f t="shared" si="69"/>
        <v>2941.6666666666665</v>
      </c>
      <c r="BA80" s="235">
        <f t="shared" si="70"/>
        <v>4966.9775952753826</v>
      </c>
      <c r="BB80" s="235">
        <f t="shared" si="71"/>
        <v>916.35573805795048</v>
      </c>
      <c r="BC80" s="235">
        <f t="shared" si="72"/>
        <v>53.18888888888889</v>
      </c>
      <c r="BD80" s="235">
        <f t="shared" si="73"/>
        <v>112.67052202318322</v>
      </c>
      <c r="BE80" s="235">
        <f t="shared" si="74"/>
        <v>-6.2927442454054372</v>
      </c>
      <c r="BF80" s="235">
        <f t="shared" si="75"/>
        <v>3577.2222222222222</v>
      </c>
      <c r="BG80" s="235">
        <f t="shared" si="76"/>
        <v>5636.1265941907786</v>
      </c>
      <c r="BH80" s="235">
        <f t="shared" si="77"/>
        <v>1518.3178502536657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8.8000000000000007</v>
      </c>
      <c r="CE80" s="102">
        <f t="shared" si="83"/>
        <v>10.7</v>
      </c>
      <c r="CF80" s="102">
        <f t="shared" si="84"/>
        <v>95</v>
      </c>
      <c r="CG80" s="102">
        <f t="shared" si="85"/>
        <v>8.1</v>
      </c>
      <c r="CH80" s="102">
        <f t="shared" si="86"/>
        <v>2.1</v>
      </c>
      <c r="CI80" s="102" t="str">
        <f t="shared" si="87"/>
        <v/>
      </c>
      <c r="CJ80" s="102">
        <f t="shared" si="88"/>
        <v>1.5</v>
      </c>
      <c r="CK80" s="102">
        <f t="shared" si="89"/>
        <v>30</v>
      </c>
      <c r="CL80" s="102">
        <f t="shared" si="90"/>
        <v>68</v>
      </c>
      <c r="CM80" s="102">
        <f t="shared" si="91"/>
        <v>5100</v>
      </c>
      <c r="CN80" s="102">
        <f t="shared" si="92"/>
        <v>43</v>
      </c>
      <c r="CO80" s="102">
        <f t="shared" si="93"/>
        <v>5500</v>
      </c>
      <c r="CP80" s="102" t="str">
        <f t="shared" si="94"/>
        <v/>
      </c>
    </row>
    <row r="81" spans="2:94">
      <c r="B81" t="s">
        <v>252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10.332000000000001</v>
      </c>
      <c r="AB81" s="233">
        <f t="shared" si="49"/>
        <v>12.739174193481931</v>
      </c>
      <c r="AC81" s="233">
        <f t="shared" si="50"/>
        <v>7.9248258065180703</v>
      </c>
      <c r="AD81">
        <v>2.95</v>
      </c>
      <c r="AE81" s="233">
        <f t="shared" si="51"/>
        <v>7.9374301675977676</v>
      </c>
      <c r="AF81" s="233">
        <f t="shared" si="52"/>
        <v>8.0830597168027865</v>
      </c>
      <c r="AG81" s="233">
        <f t="shared" si="53"/>
        <v>7.7918006183927488</v>
      </c>
      <c r="AH81">
        <v>6.5</v>
      </c>
      <c r="AI81" s="233">
        <f t="shared" si="54"/>
        <v>3.3601117318435763</v>
      </c>
      <c r="AJ81" s="233">
        <f t="shared" si="55"/>
        <v>6.3851512410714601</v>
      </c>
      <c r="AK81" s="233">
        <f t="shared" si="56"/>
        <v>0.33507222261569281</v>
      </c>
      <c r="AL81">
        <v>7</v>
      </c>
      <c r="AM81" s="233">
        <f t="shared" si="57"/>
        <v>48.104347826086951</v>
      </c>
      <c r="AN81" s="233">
        <f t="shared" si="58"/>
        <v>52.277593646348265</v>
      </c>
      <c r="AO81" s="233">
        <f t="shared" si="59"/>
        <v>43.931102005825636</v>
      </c>
      <c r="AP81" s="233" t="str">
        <f t="shared" si="60"/>
        <v/>
      </c>
      <c r="AQ81" s="233" t="e">
        <f t="shared" si="61"/>
        <v>#VALUE!</v>
      </c>
      <c r="AR81" s="233" t="e">
        <f t="shared" si="62"/>
        <v>#VALUE!</v>
      </c>
      <c r="AS81" s="235">
        <f t="shared" si="63"/>
        <v>33.105027932960894</v>
      </c>
      <c r="AT81" s="235">
        <f t="shared" si="64"/>
        <v>50.535961542150602</v>
      </c>
      <c r="AU81" s="235">
        <f t="shared" si="65"/>
        <v>15.67409432377119</v>
      </c>
      <c r="AV81">
        <v>100</v>
      </c>
      <c r="AW81" s="235">
        <f t="shared" si="66"/>
        <v>62.766666666666666</v>
      </c>
      <c r="AX81" s="235">
        <f t="shared" si="67"/>
        <v>80.98511149172171</v>
      </c>
      <c r="AY81" s="235">
        <f t="shared" si="68"/>
        <v>44.548221841611614</v>
      </c>
      <c r="AZ81" s="235">
        <f t="shared" si="69"/>
        <v>2941.6666666666665</v>
      </c>
      <c r="BA81" s="235">
        <f t="shared" si="70"/>
        <v>4966.9775952753826</v>
      </c>
      <c r="BB81" s="235">
        <f t="shared" si="71"/>
        <v>916.35573805795048</v>
      </c>
      <c r="BC81" s="235">
        <f t="shared" si="72"/>
        <v>53.18888888888889</v>
      </c>
      <c r="BD81" s="235">
        <f t="shared" si="73"/>
        <v>112.67052202318322</v>
      </c>
      <c r="BE81" s="235">
        <f t="shared" si="74"/>
        <v>-6.2927442454054372</v>
      </c>
      <c r="BF81" s="235">
        <f t="shared" si="75"/>
        <v>3577.2222222222222</v>
      </c>
      <c r="BG81" s="235">
        <f t="shared" si="76"/>
        <v>5636.1265941907786</v>
      </c>
      <c r="BH81" s="235">
        <f t="shared" si="77"/>
        <v>1518.3178502536657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12.9</v>
      </c>
      <c r="CF81" s="102">
        <f t="shared" si="84"/>
        <v>99</v>
      </c>
      <c r="CG81" s="102">
        <f t="shared" si="85"/>
        <v>8</v>
      </c>
      <c r="CH81" s="102">
        <f t="shared" si="86"/>
        <v>8.3000000000000007</v>
      </c>
      <c r="CI81" s="102" t="str">
        <f t="shared" si="87"/>
        <v/>
      </c>
      <c r="CJ81" s="102">
        <f t="shared" si="88"/>
        <v>1.6</v>
      </c>
      <c r="CK81" s="102">
        <f t="shared" si="89"/>
        <v>26</v>
      </c>
      <c r="CL81" s="102">
        <f t="shared" si="90"/>
        <v>68</v>
      </c>
      <c r="CM81" s="102">
        <f t="shared" si="91"/>
        <v>4600</v>
      </c>
      <c r="CN81" s="102">
        <f t="shared" si="92"/>
        <v>61</v>
      </c>
      <c r="CO81" s="102">
        <f t="shared" si="93"/>
        <v>6500</v>
      </c>
      <c r="CP81" s="102" t="str">
        <f t="shared" si="94"/>
        <v/>
      </c>
    </row>
    <row r="82" spans="2:94">
      <c r="B82" t="s">
        <v>252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10.332000000000001</v>
      </c>
      <c r="AB82" s="233">
        <f t="shared" si="49"/>
        <v>12.739174193481931</v>
      </c>
      <c r="AC82" s="233">
        <f t="shared" si="50"/>
        <v>7.9248258065180703</v>
      </c>
      <c r="AD82">
        <v>2.95</v>
      </c>
      <c r="AE82" s="233">
        <f t="shared" si="51"/>
        <v>7.9374301675977676</v>
      </c>
      <c r="AF82" s="233">
        <f t="shared" si="52"/>
        <v>8.0830597168027865</v>
      </c>
      <c r="AG82" s="233">
        <f t="shared" si="53"/>
        <v>7.7918006183927488</v>
      </c>
      <c r="AH82">
        <v>6.5</v>
      </c>
      <c r="AI82" s="233">
        <f t="shared" si="54"/>
        <v>3.3601117318435763</v>
      </c>
      <c r="AJ82" s="233">
        <f t="shared" si="55"/>
        <v>6.3851512410714601</v>
      </c>
      <c r="AK82" s="233">
        <f t="shared" si="56"/>
        <v>0.33507222261569281</v>
      </c>
      <c r="AL82">
        <v>7</v>
      </c>
      <c r="AM82" s="233">
        <f t="shared" si="57"/>
        <v>48.104347826086951</v>
      </c>
      <c r="AN82" s="233">
        <f t="shared" si="58"/>
        <v>52.277593646348265</v>
      </c>
      <c r="AO82" s="233">
        <f t="shared" si="59"/>
        <v>43.931102005825636</v>
      </c>
      <c r="AP82" s="233" t="str">
        <f t="shared" si="60"/>
        <v/>
      </c>
      <c r="AQ82" s="233" t="e">
        <f t="shared" si="61"/>
        <v>#VALUE!</v>
      </c>
      <c r="AR82" s="233" t="e">
        <f t="shared" si="62"/>
        <v>#VALUE!</v>
      </c>
      <c r="AS82" s="235">
        <f t="shared" si="63"/>
        <v>33.105027932960894</v>
      </c>
      <c r="AT82" s="235">
        <f t="shared" si="64"/>
        <v>50.535961542150602</v>
      </c>
      <c r="AU82" s="235">
        <f t="shared" si="65"/>
        <v>15.67409432377119</v>
      </c>
      <c r="AV82">
        <v>100</v>
      </c>
      <c r="AW82" s="235">
        <f t="shared" si="66"/>
        <v>62.766666666666666</v>
      </c>
      <c r="AX82" s="235">
        <f t="shared" si="67"/>
        <v>80.98511149172171</v>
      </c>
      <c r="AY82" s="235">
        <f t="shared" si="68"/>
        <v>44.548221841611614</v>
      </c>
      <c r="AZ82" s="235">
        <f t="shared" si="69"/>
        <v>2941.6666666666665</v>
      </c>
      <c r="BA82" s="235">
        <f t="shared" si="70"/>
        <v>4966.9775952753826</v>
      </c>
      <c r="BB82" s="235">
        <f t="shared" si="71"/>
        <v>916.35573805795048</v>
      </c>
      <c r="BC82" s="235">
        <f t="shared" si="72"/>
        <v>53.18888888888889</v>
      </c>
      <c r="BD82" s="235">
        <f t="shared" si="73"/>
        <v>112.67052202318322</v>
      </c>
      <c r="BE82" s="235">
        <f t="shared" si="74"/>
        <v>-6.2927442454054372</v>
      </c>
      <c r="BF82" s="235">
        <f t="shared" si="75"/>
        <v>3577.2222222222222</v>
      </c>
      <c r="BG82" s="235">
        <f t="shared" si="76"/>
        <v>5636.1265941907786</v>
      </c>
      <c r="BH82" s="235">
        <f t="shared" si="77"/>
        <v>1518.3178502536657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0.4</v>
      </c>
      <c r="CE82" s="102">
        <f t="shared" si="83"/>
        <v>14.6</v>
      </c>
      <c r="CF82" s="102">
        <f t="shared" si="84"/>
        <v>101</v>
      </c>
      <c r="CG82" s="102">
        <f t="shared" si="85"/>
        <v>8</v>
      </c>
      <c r="CH82" s="102">
        <f t="shared" si="86"/>
        <v>4.3</v>
      </c>
      <c r="CI82" s="102" t="str">
        <f t="shared" si="87"/>
        <v/>
      </c>
      <c r="CJ82" s="102">
        <f t="shared" si="88"/>
        <v>1.8</v>
      </c>
      <c r="CK82" s="102">
        <f t="shared" si="89"/>
        <v>36</v>
      </c>
      <c r="CL82" s="102">
        <f t="shared" si="90"/>
        <v>65</v>
      </c>
      <c r="CM82" s="102">
        <f t="shared" si="91"/>
        <v>3400</v>
      </c>
      <c r="CN82" s="102">
        <f t="shared" si="92"/>
        <v>170</v>
      </c>
      <c r="CO82" s="102">
        <f t="shared" si="93"/>
        <v>3800</v>
      </c>
      <c r="CP82" s="102" t="str">
        <f t="shared" si="94"/>
        <v/>
      </c>
    </row>
    <row r="83" spans="2:94">
      <c r="B83" t="s">
        <v>252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10.332000000000001</v>
      </c>
      <c r="AB83" s="233">
        <f t="shared" si="49"/>
        <v>12.739174193481931</v>
      </c>
      <c r="AC83" s="233">
        <f t="shared" si="50"/>
        <v>7.9248258065180703</v>
      </c>
      <c r="AD83">
        <v>2.95</v>
      </c>
      <c r="AE83" s="233">
        <f t="shared" si="51"/>
        <v>7.9374301675977676</v>
      </c>
      <c r="AF83" s="233">
        <f t="shared" si="52"/>
        <v>8.0830597168027865</v>
      </c>
      <c r="AG83" s="233">
        <f t="shared" si="53"/>
        <v>7.7918006183927488</v>
      </c>
      <c r="AH83">
        <v>6.5</v>
      </c>
      <c r="AI83" s="233">
        <f t="shared" si="54"/>
        <v>3.3601117318435763</v>
      </c>
      <c r="AJ83" s="233">
        <f t="shared" si="55"/>
        <v>6.3851512410714601</v>
      </c>
      <c r="AK83" s="233">
        <f t="shared" si="56"/>
        <v>0.33507222261569281</v>
      </c>
      <c r="AL83">
        <v>7</v>
      </c>
      <c r="AM83" s="233">
        <f t="shared" si="57"/>
        <v>48.104347826086951</v>
      </c>
      <c r="AN83" s="233">
        <f t="shared" si="58"/>
        <v>52.277593646348265</v>
      </c>
      <c r="AO83" s="233">
        <f t="shared" si="59"/>
        <v>43.931102005825636</v>
      </c>
      <c r="AP83" s="233" t="str">
        <f t="shared" si="60"/>
        <v/>
      </c>
      <c r="AQ83" s="233" t="e">
        <f t="shared" si="61"/>
        <v>#VALUE!</v>
      </c>
      <c r="AR83" s="233" t="e">
        <f t="shared" si="62"/>
        <v>#VALUE!</v>
      </c>
      <c r="AS83" s="235">
        <f t="shared" si="63"/>
        <v>33.105027932960894</v>
      </c>
      <c r="AT83" s="235">
        <f t="shared" si="64"/>
        <v>50.535961542150602</v>
      </c>
      <c r="AU83" s="235">
        <f t="shared" si="65"/>
        <v>15.67409432377119</v>
      </c>
      <c r="AV83">
        <v>100</v>
      </c>
      <c r="AW83" s="235">
        <f t="shared" si="66"/>
        <v>62.766666666666666</v>
      </c>
      <c r="AX83" s="235">
        <f t="shared" si="67"/>
        <v>80.98511149172171</v>
      </c>
      <c r="AY83" s="235">
        <f t="shared" si="68"/>
        <v>44.548221841611614</v>
      </c>
      <c r="AZ83" s="235">
        <f t="shared" si="69"/>
        <v>2941.6666666666665</v>
      </c>
      <c r="BA83" s="235">
        <f t="shared" si="70"/>
        <v>4966.9775952753826</v>
      </c>
      <c r="BB83" s="235">
        <f t="shared" si="71"/>
        <v>916.35573805795048</v>
      </c>
      <c r="BC83" s="235">
        <f t="shared" si="72"/>
        <v>53.18888888888889</v>
      </c>
      <c r="BD83" s="235">
        <f t="shared" si="73"/>
        <v>112.67052202318322</v>
      </c>
      <c r="BE83" s="235">
        <f t="shared" si="74"/>
        <v>-6.2927442454054372</v>
      </c>
      <c r="BF83" s="235">
        <f t="shared" si="75"/>
        <v>3577.2222222222222</v>
      </c>
      <c r="BG83" s="235">
        <f t="shared" si="76"/>
        <v>5636.1265941907786</v>
      </c>
      <c r="BH83" s="235">
        <f t="shared" si="77"/>
        <v>1518.3178502536657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1.8</v>
      </c>
      <c r="CE83" s="102">
        <f t="shared" si="83"/>
        <v>13.5</v>
      </c>
      <c r="CF83" s="102">
        <f t="shared" si="84"/>
        <v>95</v>
      </c>
      <c r="CG83" s="102">
        <f t="shared" si="85"/>
        <v>8</v>
      </c>
      <c r="CH83" s="102">
        <f t="shared" si="86"/>
        <v>6.4</v>
      </c>
      <c r="CI83" s="102" t="str">
        <f t="shared" si="87"/>
        <v/>
      </c>
      <c r="CJ83" s="102">
        <f t="shared" si="88"/>
        <v>2.6</v>
      </c>
      <c r="CK83" s="102">
        <f t="shared" si="89"/>
        <v>40</v>
      </c>
      <c r="CL83" s="102">
        <f t="shared" si="90"/>
        <v>69</v>
      </c>
      <c r="CM83" s="102">
        <f t="shared" si="91"/>
        <v>4000</v>
      </c>
      <c r="CN83" s="102">
        <f t="shared" si="92"/>
        <v>57</v>
      </c>
      <c r="CO83" s="102">
        <f t="shared" si="93"/>
        <v>4400</v>
      </c>
      <c r="CP83" s="102" t="str">
        <f t="shared" si="94"/>
        <v/>
      </c>
    </row>
    <row r="84" spans="2:94">
      <c r="B84" t="s">
        <v>252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10.332000000000001</v>
      </c>
      <c r="AB84" s="233">
        <f t="shared" si="49"/>
        <v>12.739174193481931</v>
      </c>
      <c r="AC84" s="233">
        <f t="shared" si="50"/>
        <v>7.9248258065180703</v>
      </c>
      <c r="AD84">
        <v>2.95</v>
      </c>
      <c r="AE84" s="233">
        <f t="shared" si="51"/>
        <v>7.9374301675977676</v>
      </c>
      <c r="AF84" s="233">
        <f t="shared" si="52"/>
        <v>8.0830597168027865</v>
      </c>
      <c r="AG84" s="233">
        <f t="shared" si="53"/>
        <v>7.7918006183927488</v>
      </c>
      <c r="AH84">
        <v>6.5</v>
      </c>
      <c r="AI84" s="233">
        <f t="shared" si="54"/>
        <v>3.3601117318435763</v>
      </c>
      <c r="AJ84" s="233">
        <f t="shared" si="55"/>
        <v>6.3851512410714601</v>
      </c>
      <c r="AK84" s="233">
        <f t="shared" si="56"/>
        <v>0.33507222261569281</v>
      </c>
      <c r="AL84">
        <v>7</v>
      </c>
      <c r="AM84" s="233">
        <f t="shared" si="57"/>
        <v>48.104347826086951</v>
      </c>
      <c r="AN84" s="233">
        <f t="shared" si="58"/>
        <v>52.277593646348265</v>
      </c>
      <c r="AO84" s="233">
        <f t="shared" si="59"/>
        <v>43.931102005825636</v>
      </c>
      <c r="AP84" s="233" t="str">
        <f t="shared" si="60"/>
        <v/>
      </c>
      <c r="AQ84" s="233" t="e">
        <f t="shared" si="61"/>
        <v>#VALUE!</v>
      </c>
      <c r="AR84" s="233" t="e">
        <f t="shared" si="62"/>
        <v>#VALUE!</v>
      </c>
      <c r="AS84" s="235">
        <f t="shared" si="63"/>
        <v>33.105027932960894</v>
      </c>
      <c r="AT84" s="235">
        <f t="shared" si="64"/>
        <v>50.535961542150602</v>
      </c>
      <c r="AU84" s="235">
        <f t="shared" si="65"/>
        <v>15.67409432377119</v>
      </c>
      <c r="AV84">
        <v>100</v>
      </c>
      <c r="AW84" s="235">
        <f t="shared" si="66"/>
        <v>62.766666666666666</v>
      </c>
      <c r="AX84" s="235">
        <f t="shared" si="67"/>
        <v>80.98511149172171</v>
      </c>
      <c r="AY84" s="235">
        <f t="shared" si="68"/>
        <v>44.548221841611614</v>
      </c>
      <c r="AZ84" s="235">
        <f t="shared" si="69"/>
        <v>2941.6666666666665</v>
      </c>
      <c r="BA84" s="235">
        <f t="shared" si="70"/>
        <v>4966.9775952753826</v>
      </c>
      <c r="BB84" s="235">
        <f t="shared" si="71"/>
        <v>916.35573805795048</v>
      </c>
      <c r="BC84" s="235">
        <f t="shared" si="72"/>
        <v>53.18888888888889</v>
      </c>
      <c r="BD84" s="235">
        <f t="shared" si="73"/>
        <v>112.67052202318322</v>
      </c>
      <c r="BE84" s="235">
        <f t="shared" si="74"/>
        <v>-6.2927442454054372</v>
      </c>
      <c r="BF84" s="235">
        <f t="shared" si="75"/>
        <v>3577.2222222222222</v>
      </c>
      <c r="BG84" s="235">
        <f t="shared" si="76"/>
        <v>5636.1265941907786</v>
      </c>
      <c r="BH84" s="235">
        <f t="shared" si="77"/>
        <v>1518.3178502536657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4.3</v>
      </c>
      <c r="CE84" s="102">
        <f t="shared" si="83"/>
        <v>12.6</v>
      </c>
      <c r="CF84" s="102">
        <f t="shared" si="84"/>
        <v>95</v>
      </c>
      <c r="CG84" s="102">
        <f t="shared" si="85"/>
        <v>8.1999999999999993</v>
      </c>
      <c r="CH84" s="102">
        <f t="shared" si="86"/>
        <v>3.4</v>
      </c>
      <c r="CI84" s="102" t="str">
        <f t="shared" si="87"/>
        <v/>
      </c>
      <c r="CJ84" s="102">
        <f t="shared" si="88"/>
        <v>2.2999999999999998</v>
      </c>
      <c r="CK84" s="102">
        <f t="shared" si="89"/>
        <v>17</v>
      </c>
      <c r="CL84" s="102">
        <f t="shared" si="90"/>
        <v>46</v>
      </c>
      <c r="CM84" s="102">
        <f t="shared" si="91"/>
        <v>3500</v>
      </c>
      <c r="CN84" s="102">
        <f t="shared" si="92"/>
        <v>29</v>
      </c>
      <c r="CO84" s="102">
        <f t="shared" si="93"/>
        <v>3700</v>
      </c>
      <c r="CP84" s="102" t="str">
        <f t="shared" si="94"/>
        <v/>
      </c>
    </row>
    <row r="85" spans="2:94">
      <c r="B85" t="s">
        <v>252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10.332000000000001</v>
      </c>
      <c r="AB85" s="233">
        <f t="shared" si="49"/>
        <v>12.739174193481931</v>
      </c>
      <c r="AC85" s="233">
        <f t="shared" si="50"/>
        <v>7.9248258065180703</v>
      </c>
      <c r="AD85">
        <v>2.95</v>
      </c>
      <c r="AE85" s="233">
        <f t="shared" si="51"/>
        <v>7.9374301675977676</v>
      </c>
      <c r="AF85" s="233">
        <f t="shared" si="52"/>
        <v>8.0830597168027865</v>
      </c>
      <c r="AG85" s="233">
        <f t="shared" si="53"/>
        <v>7.7918006183927488</v>
      </c>
      <c r="AH85">
        <v>6.5</v>
      </c>
      <c r="AI85" s="233">
        <f t="shared" si="54"/>
        <v>3.3601117318435763</v>
      </c>
      <c r="AJ85" s="233">
        <f t="shared" si="55"/>
        <v>6.3851512410714601</v>
      </c>
      <c r="AK85" s="233">
        <f t="shared" si="56"/>
        <v>0.33507222261569281</v>
      </c>
      <c r="AL85">
        <v>7</v>
      </c>
      <c r="AM85" s="233">
        <f t="shared" si="57"/>
        <v>48.104347826086951</v>
      </c>
      <c r="AN85" s="233">
        <f t="shared" si="58"/>
        <v>52.277593646348265</v>
      </c>
      <c r="AO85" s="233">
        <f t="shared" si="59"/>
        <v>43.931102005825636</v>
      </c>
      <c r="AP85" s="233" t="str">
        <f t="shared" si="60"/>
        <v/>
      </c>
      <c r="AQ85" s="233" t="e">
        <f t="shared" si="61"/>
        <v>#VALUE!</v>
      </c>
      <c r="AR85" s="233" t="e">
        <f t="shared" si="62"/>
        <v>#VALUE!</v>
      </c>
      <c r="AS85" s="235">
        <f t="shared" si="63"/>
        <v>33.105027932960894</v>
      </c>
      <c r="AT85" s="235">
        <f t="shared" si="64"/>
        <v>50.535961542150602</v>
      </c>
      <c r="AU85" s="235">
        <f t="shared" si="65"/>
        <v>15.67409432377119</v>
      </c>
      <c r="AV85">
        <v>100</v>
      </c>
      <c r="AW85" s="235">
        <f t="shared" si="66"/>
        <v>62.766666666666666</v>
      </c>
      <c r="AX85" s="235">
        <f t="shared" si="67"/>
        <v>80.98511149172171</v>
      </c>
      <c r="AY85" s="235">
        <f t="shared" si="68"/>
        <v>44.548221841611614</v>
      </c>
      <c r="AZ85" s="235">
        <f t="shared" si="69"/>
        <v>2941.6666666666665</v>
      </c>
      <c r="BA85" s="235">
        <f t="shared" si="70"/>
        <v>4966.9775952753826</v>
      </c>
      <c r="BB85" s="235">
        <f t="shared" si="71"/>
        <v>916.35573805795048</v>
      </c>
      <c r="BC85" s="235">
        <f t="shared" si="72"/>
        <v>53.18888888888889</v>
      </c>
      <c r="BD85" s="235">
        <f t="shared" si="73"/>
        <v>112.67052202318322</v>
      </c>
      <c r="BE85" s="235">
        <f t="shared" si="74"/>
        <v>-6.2927442454054372</v>
      </c>
      <c r="BF85" s="235">
        <f t="shared" si="75"/>
        <v>3577.2222222222222</v>
      </c>
      <c r="BG85" s="235">
        <f t="shared" si="76"/>
        <v>5636.1265941907786</v>
      </c>
      <c r="BH85" s="235">
        <f t="shared" si="77"/>
        <v>1518.3178502536657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8.1999999999999993</v>
      </c>
      <c r="CE85" s="102">
        <f t="shared" si="83"/>
        <v>11.6</v>
      </c>
      <c r="CF85" s="102">
        <f t="shared" si="84"/>
        <v>99</v>
      </c>
      <c r="CG85" s="102">
        <f t="shared" si="85"/>
        <v>8.1</v>
      </c>
      <c r="CH85" s="102">
        <f t="shared" si="86"/>
        <v>2.1</v>
      </c>
      <c r="CI85" s="102" t="str">
        <f t="shared" si="87"/>
        <v/>
      </c>
      <c r="CJ85" s="102">
        <f t="shared" si="88"/>
        <v>1.7</v>
      </c>
      <c r="CK85" s="102">
        <f t="shared" si="89"/>
        <v>9.6999999999999993</v>
      </c>
      <c r="CL85" s="102">
        <f t="shared" si="90"/>
        <v>28</v>
      </c>
      <c r="CM85" s="102">
        <f t="shared" si="91"/>
        <v>1900</v>
      </c>
      <c r="CN85" s="102">
        <f t="shared" si="92"/>
        <v>16</v>
      </c>
      <c r="CO85" s="102">
        <f t="shared" si="93"/>
        <v>2600</v>
      </c>
      <c r="CP85" s="102" t="str">
        <f t="shared" si="94"/>
        <v/>
      </c>
    </row>
    <row r="86" spans="2:94">
      <c r="B86" t="s">
        <v>252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10.332000000000001</v>
      </c>
      <c r="AB86" s="233">
        <f t="shared" si="49"/>
        <v>12.739174193481931</v>
      </c>
      <c r="AC86" s="233">
        <f t="shared" si="50"/>
        <v>7.9248258065180703</v>
      </c>
      <c r="AD86">
        <v>2.95</v>
      </c>
      <c r="AE86" s="233">
        <f t="shared" si="51"/>
        <v>7.9374301675977676</v>
      </c>
      <c r="AF86" s="233">
        <f t="shared" si="52"/>
        <v>8.0830597168027865</v>
      </c>
      <c r="AG86" s="233">
        <f t="shared" si="53"/>
        <v>7.7918006183927488</v>
      </c>
      <c r="AH86">
        <v>6.5</v>
      </c>
      <c r="AI86" s="233">
        <f t="shared" si="54"/>
        <v>3.3601117318435763</v>
      </c>
      <c r="AJ86" s="233">
        <f t="shared" si="55"/>
        <v>6.3851512410714601</v>
      </c>
      <c r="AK86" s="233">
        <f t="shared" si="56"/>
        <v>0.33507222261569281</v>
      </c>
      <c r="AL86">
        <v>7</v>
      </c>
      <c r="AM86" s="233">
        <f t="shared" si="57"/>
        <v>48.104347826086951</v>
      </c>
      <c r="AN86" s="233">
        <f t="shared" si="58"/>
        <v>52.277593646348265</v>
      </c>
      <c r="AO86" s="233">
        <f t="shared" si="59"/>
        <v>43.931102005825636</v>
      </c>
      <c r="AP86" s="233" t="str">
        <f t="shared" si="60"/>
        <v/>
      </c>
      <c r="AQ86" s="233" t="e">
        <f t="shared" si="61"/>
        <v>#VALUE!</v>
      </c>
      <c r="AR86" s="233" t="e">
        <f t="shared" si="62"/>
        <v>#VALUE!</v>
      </c>
      <c r="AS86" s="235">
        <f t="shared" si="63"/>
        <v>33.105027932960894</v>
      </c>
      <c r="AT86" s="235">
        <f t="shared" si="64"/>
        <v>50.535961542150602</v>
      </c>
      <c r="AU86" s="235">
        <f t="shared" si="65"/>
        <v>15.67409432377119</v>
      </c>
      <c r="AV86">
        <v>100</v>
      </c>
      <c r="AW86" s="235">
        <f t="shared" si="66"/>
        <v>62.766666666666666</v>
      </c>
      <c r="AX86" s="235">
        <f t="shared" si="67"/>
        <v>80.98511149172171</v>
      </c>
      <c r="AY86" s="235">
        <f t="shared" si="68"/>
        <v>44.548221841611614</v>
      </c>
      <c r="AZ86" s="235">
        <f t="shared" si="69"/>
        <v>2941.6666666666665</v>
      </c>
      <c r="BA86" s="235">
        <f t="shared" si="70"/>
        <v>4966.9775952753826</v>
      </c>
      <c r="BB86" s="235">
        <f t="shared" si="71"/>
        <v>916.35573805795048</v>
      </c>
      <c r="BC86" s="235">
        <f t="shared" si="72"/>
        <v>53.18888888888889</v>
      </c>
      <c r="BD86" s="235">
        <f t="shared" si="73"/>
        <v>112.67052202318322</v>
      </c>
      <c r="BE86" s="235">
        <f t="shared" si="74"/>
        <v>-6.2927442454054372</v>
      </c>
      <c r="BF86" s="235">
        <f t="shared" si="75"/>
        <v>3577.2222222222222</v>
      </c>
      <c r="BG86" s="235">
        <f t="shared" si="76"/>
        <v>5636.1265941907786</v>
      </c>
      <c r="BH86" s="235">
        <f t="shared" si="77"/>
        <v>1518.3178502536657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13.6</v>
      </c>
      <c r="CE86" s="102">
        <f t="shared" si="83"/>
        <v>9.8000000000000007</v>
      </c>
      <c r="CF86" s="102">
        <f t="shared" si="84"/>
        <v>95</v>
      </c>
      <c r="CG86" s="102">
        <f t="shared" si="85"/>
        <v>8.1</v>
      </c>
      <c r="CH86" s="102">
        <f t="shared" si="86"/>
        <v>2.4</v>
      </c>
      <c r="CI86" s="102" t="str">
        <f t="shared" si="87"/>
        <v/>
      </c>
      <c r="CJ86" s="102">
        <f t="shared" si="88"/>
        <v>1.9</v>
      </c>
      <c r="CK86" s="102">
        <f t="shared" si="89"/>
        <v>9.5</v>
      </c>
      <c r="CL86" s="102">
        <f t="shared" si="90"/>
        <v>41</v>
      </c>
      <c r="CM86" s="102">
        <f t="shared" si="91"/>
        <v>1900</v>
      </c>
      <c r="CN86" s="102">
        <f t="shared" si="92"/>
        <v>22</v>
      </c>
      <c r="CO86" s="102">
        <f t="shared" si="93"/>
        <v>2500</v>
      </c>
      <c r="CP86" s="102" t="str">
        <f t="shared" si="94"/>
        <v/>
      </c>
    </row>
    <row r="87" spans="2:94">
      <c r="B87" t="s">
        <v>252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10.332000000000001</v>
      </c>
      <c r="AB87" s="233">
        <f t="shared" si="49"/>
        <v>12.739174193481931</v>
      </c>
      <c r="AC87" s="233">
        <f t="shared" si="50"/>
        <v>7.9248258065180703</v>
      </c>
      <c r="AD87">
        <v>2.95</v>
      </c>
      <c r="AE87" s="233">
        <f t="shared" si="51"/>
        <v>7.9374301675977676</v>
      </c>
      <c r="AF87" s="233">
        <f t="shared" si="52"/>
        <v>8.0830597168027865</v>
      </c>
      <c r="AG87" s="233">
        <f t="shared" si="53"/>
        <v>7.7918006183927488</v>
      </c>
      <c r="AH87">
        <v>6.5</v>
      </c>
      <c r="AI87" s="233">
        <f t="shared" si="54"/>
        <v>3.3601117318435763</v>
      </c>
      <c r="AJ87" s="233">
        <f t="shared" si="55"/>
        <v>6.3851512410714601</v>
      </c>
      <c r="AK87" s="233">
        <f t="shared" si="56"/>
        <v>0.33507222261569281</v>
      </c>
      <c r="AL87">
        <v>7</v>
      </c>
      <c r="AM87" s="233">
        <f t="shared" si="57"/>
        <v>48.104347826086951</v>
      </c>
      <c r="AN87" s="233">
        <f t="shared" si="58"/>
        <v>52.277593646348265</v>
      </c>
      <c r="AO87" s="233">
        <f t="shared" si="59"/>
        <v>43.931102005825636</v>
      </c>
      <c r="AP87" s="233" t="str">
        <f t="shared" si="60"/>
        <v/>
      </c>
      <c r="AQ87" s="233" t="e">
        <f t="shared" si="61"/>
        <v>#VALUE!</v>
      </c>
      <c r="AR87" s="233" t="e">
        <f t="shared" si="62"/>
        <v>#VALUE!</v>
      </c>
      <c r="AS87" s="235">
        <f t="shared" si="63"/>
        <v>33.105027932960894</v>
      </c>
      <c r="AT87" s="235">
        <f t="shared" si="64"/>
        <v>50.535961542150602</v>
      </c>
      <c r="AU87" s="235">
        <f t="shared" si="65"/>
        <v>15.67409432377119</v>
      </c>
      <c r="AV87">
        <v>100</v>
      </c>
      <c r="AW87" s="235">
        <f t="shared" si="66"/>
        <v>62.766666666666666</v>
      </c>
      <c r="AX87" s="235">
        <f t="shared" si="67"/>
        <v>80.98511149172171</v>
      </c>
      <c r="AY87" s="235">
        <f t="shared" si="68"/>
        <v>44.548221841611614</v>
      </c>
      <c r="AZ87" s="235">
        <f t="shared" si="69"/>
        <v>2941.6666666666665</v>
      </c>
      <c r="BA87" s="235">
        <f t="shared" si="70"/>
        <v>4966.9775952753826</v>
      </c>
      <c r="BB87" s="235">
        <f t="shared" si="71"/>
        <v>916.35573805795048</v>
      </c>
      <c r="BC87" s="235">
        <f t="shared" si="72"/>
        <v>53.18888888888889</v>
      </c>
      <c r="BD87" s="235">
        <f t="shared" si="73"/>
        <v>112.67052202318322</v>
      </c>
      <c r="BE87" s="235">
        <f t="shared" si="74"/>
        <v>-6.2927442454054372</v>
      </c>
      <c r="BF87" s="235">
        <f t="shared" si="75"/>
        <v>3577.2222222222222</v>
      </c>
      <c r="BG87" s="235">
        <f t="shared" si="76"/>
        <v>5636.1265941907786</v>
      </c>
      <c r="BH87" s="235">
        <f t="shared" si="77"/>
        <v>1518.3178502536657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17.100000000000001</v>
      </c>
      <c r="CE87" s="102">
        <f t="shared" si="83"/>
        <v>8.4</v>
      </c>
      <c r="CF87" s="102">
        <f t="shared" si="84"/>
        <v>84</v>
      </c>
      <c r="CG87" s="102">
        <f t="shared" si="85"/>
        <v>8</v>
      </c>
      <c r="CH87" s="102">
        <f t="shared" si="86"/>
        <v>1.4</v>
      </c>
      <c r="CI87" s="102" t="str">
        <f t="shared" si="87"/>
        <v/>
      </c>
      <c r="CJ87" s="102">
        <f t="shared" si="88"/>
        <v>1</v>
      </c>
      <c r="CK87" s="102">
        <f t="shared" si="89"/>
        <v>36</v>
      </c>
      <c r="CL87" s="102">
        <f t="shared" si="90"/>
        <v>54</v>
      </c>
      <c r="CM87" s="102">
        <f t="shared" si="91"/>
        <v>1400</v>
      </c>
      <c r="CN87" s="102">
        <f t="shared" si="92"/>
        <v>46</v>
      </c>
      <c r="CO87" s="102">
        <f t="shared" si="93"/>
        <v>2000</v>
      </c>
      <c r="CP87" s="102" t="str">
        <f t="shared" si="94"/>
        <v/>
      </c>
    </row>
    <row r="88" spans="2:94">
      <c r="B88" t="s">
        <v>252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10.332000000000001</v>
      </c>
      <c r="AB88" s="233">
        <f t="shared" si="49"/>
        <v>12.739174193481931</v>
      </c>
      <c r="AC88" s="233">
        <f t="shared" si="50"/>
        <v>7.9248258065180703</v>
      </c>
      <c r="AD88">
        <v>2.95</v>
      </c>
      <c r="AE88" s="233">
        <f t="shared" si="51"/>
        <v>7.9374301675977676</v>
      </c>
      <c r="AF88" s="233">
        <f t="shared" si="52"/>
        <v>8.0830597168027865</v>
      </c>
      <c r="AG88" s="233">
        <f t="shared" si="53"/>
        <v>7.7918006183927488</v>
      </c>
      <c r="AH88">
        <v>6.5</v>
      </c>
      <c r="AI88" s="233">
        <f t="shared" si="54"/>
        <v>3.3601117318435763</v>
      </c>
      <c r="AJ88" s="233">
        <f t="shared" si="55"/>
        <v>6.3851512410714601</v>
      </c>
      <c r="AK88" s="233">
        <f t="shared" si="56"/>
        <v>0.33507222261569281</v>
      </c>
      <c r="AL88">
        <v>7</v>
      </c>
      <c r="AM88" s="233">
        <f t="shared" si="57"/>
        <v>48.104347826086951</v>
      </c>
      <c r="AN88" s="233">
        <f t="shared" si="58"/>
        <v>52.277593646348265</v>
      </c>
      <c r="AO88" s="233">
        <f t="shared" si="59"/>
        <v>43.931102005825636</v>
      </c>
      <c r="AP88" s="233" t="str">
        <f t="shared" si="60"/>
        <v/>
      </c>
      <c r="AQ88" s="233" t="e">
        <f t="shared" si="61"/>
        <v>#VALUE!</v>
      </c>
      <c r="AR88" s="233" t="e">
        <f t="shared" si="62"/>
        <v>#VALUE!</v>
      </c>
      <c r="AS88" s="235">
        <f t="shared" si="63"/>
        <v>33.105027932960894</v>
      </c>
      <c r="AT88" s="235">
        <f t="shared" si="64"/>
        <v>50.535961542150602</v>
      </c>
      <c r="AU88" s="235">
        <f t="shared" si="65"/>
        <v>15.67409432377119</v>
      </c>
      <c r="AV88">
        <v>100</v>
      </c>
      <c r="AW88" s="235">
        <f t="shared" si="66"/>
        <v>62.766666666666666</v>
      </c>
      <c r="AX88" s="235">
        <f t="shared" si="67"/>
        <v>80.98511149172171</v>
      </c>
      <c r="AY88" s="235">
        <f t="shared" si="68"/>
        <v>44.548221841611614</v>
      </c>
      <c r="AZ88" s="235">
        <f t="shared" si="69"/>
        <v>2941.6666666666665</v>
      </c>
      <c r="BA88" s="235">
        <f t="shared" si="70"/>
        <v>4966.9775952753826</v>
      </c>
      <c r="BB88" s="235">
        <f t="shared" si="71"/>
        <v>916.35573805795048</v>
      </c>
      <c r="BC88" s="235">
        <f t="shared" si="72"/>
        <v>53.18888888888889</v>
      </c>
      <c r="BD88" s="235">
        <f t="shared" si="73"/>
        <v>112.67052202318322</v>
      </c>
      <c r="BE88" s="235">
        <f t="shared" si="74"/>
        <v>-6.2927442454054372</v>
      </c>
      <c r="BF88" s="235">
        <f t="shared" si="75"/>
        <v>3577.2222222222222</v>
      </c>
      <c r="BG88" s="235">
        <f t="shared" si="76"/>
        <v>5636.1265941907786</v>
      </c>
      <c r="BH88" s="235">
        <f t="shared" si="77"/>
        <v>1518.3178502536657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18.5</v>
      </c>
      <c r="CE88" s="102">
        <f t="shared" si="83"/>
        <v>7.8</v>
      </c>
      <c r="CF88" s="102">
        <f t="shared" si="84"/>
        <v>84</v>
      </c>
      <c r="CG88" s="102">
        <f t="shared" si="85"/>
        <v>7.8</v>
      </c>
      <c r="CH88" s="102">
        <f t="shared" si="86"/>
        <v>6.7</v>
      </c>
      <c r="CI88" s="102" t="str">
        <f t="shared" si="87"/>
        <v/>
      </c>
      <c r="CJ88" s="102">
        <f t="shared" si="88"/>
        <v>1.3</v>
      </c>
      <c r="CK88" s="102">
        <f t="shared" si="89"/>
        <v>68</v>
      </c>
      <c r="CL88" s="102">
        <f t="shared" si="90"/>
        <v>110</v>
      </c>
      <c r="CM88" s="102">
        <f t="shared" si="91"/>
        <v>3200</v>
      </c>
      <c r="CN88" s="102">
        <f t="shared" si="92"/>
        <v>32</v>
      </c>
      <c r="CO88" s="102">
        <f t="shared" si="93"/>
        <v>3600</v>
      </c>
      <c r="CP88" s="102" t="str">
        <f t="shared" si="94"/>
        <v/>
      </c>
    </row>
    <row r="89" spans="2:94">
      <c r="B89" t="s">
        <v>252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287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10.332000000000001</v>
      </c>
      <c r="AB89" s="233">
        <f t="shared" si="49"/>
        <v>12.739174193481931</v>
      </c>
      <c r="AC89" s="233">
        <f t="shared" si="50"/>
        <v>7.9248258065180703</v>
      </c>
      <c r="AD89">
        <v>2.95</v>
      </c>
      <c r="AE89" s="233">
        <f t="shared" si="51"/>
        <v>7.9374301675977676</v>
      </c>
      <c r="AF89" s="233">
        <f t="shared" si="52"/>
        <v>8.0830597168027865</v>
      </c>
      <c r="AG89" s="233">
        <f t="shared" si="53"/>
        <v>7.7918006183927488</v>
      </c>
      <c r="AH89">
        <v>6.5</v>
      </c>
      <c r="AI89" s="233">
        <f t="shared" si="54"/>
        <v>3.3601117318435763</v>
      </c>
      <c r="AJ89" s="233">
        <f t="shared" si="55"/>
        <v>6.3851512410714601</v>
      </c>
      <c r="AK89" s="233">
        <f t="shared" si="56"/>
        <v>0.33507222261569281</v>
      </c>
      <c r="AL89">
        <v>7</v>
      </c>
      <c r="AM89" s="233">
        <f t="shared" si="57"/>
        <v>48.104347826086951</v>
      </c>
      <c r="AN89" s="233">
        <f t="shared" si="58"/>
        <v>52.277593646348265</v>
      </c>
      <c r="AO89" s="233">
        <f t="shared" si="59"/>
        <v>43.931102005825636</v>
      </c>
      <c r="AP89" s="233" t="str">
        <f t="shared" si="60"/>
        <v/>
      </c>
      <c r="AQ89" s="233" t="e">
        <f t="shared" si="61"/>
        <v>#VALUE!</v>
      </c>
      <c r="AR89" s="233" t="e">
        <f t="shared" si="62"/>
        <v>#VALUE!</v>
      </c>
      <c r="AS89" s="235">
        <f t="shared" si="63"/>
        <v>33.105027932960894</v>
      </c>
      <c r="AT89" s="235">
        <f t="shared" si="64"/>
        <v>50.535961542150602</v>
      </c>
      <c r="AU89" s="235">
        <f t="shared" si="65"/>
        <v>15.67409432377119</v>
      </c>
      <c r="AV89">
        <v>100</v>
      </c>
      <c r="AW89" s="235">
        <f t="shared" si="66"/>
        <v>62.766666666666666</v>
      </c>
      <c r="AX89" s="235">
        <f t="shared" si="67"/>
        <v>80.98511149172171</v>
      </c>
      <c r="AY89" s="235">
        <f t="shared" si="68"/>
        <v>44.548221841611614</v>
      </c>
      <c r="AZ89" s="235">
        <f t="shared" si="69"/>
        <v>2941.6666666666665</v>
      </c>
      <c r="BA89" s="235">
        <f t="shared" si="70"/>
        <v>4966.9775952753826</v>
      </c>
      <c r="BB89" s="235">
        <f t="shared" si="71"/>
        <v>916.35573805795048</v>
      </c>
      <c r="BC89" s="235">
        <f t="shared" si="72"/>
        <v>53.18888888888889</v>
      </c>
      <c r="BD89" s="235">
        <f t="shared" si="73"/>
        <v>112.67052202318322</v>
      </c>
      <c r="BE89" s="235">
        <f t="shared" si="74"/>
        <v>-6.2927442454054372</v>
      </c>
      <c r="BF89" s="235">
        <f t="shared" si="75"/>
        <v>3577.2222222222222</v>
      </c>
      <c r="BG89" s="235">
        <f t="shared" si="76"/>
        <v>5636.1265941907786</v>
      </c>
      <c r="BH89" s="235">
        <f t="shared" si="77"/>
        <v>1518.3178502536657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17.8</v>
      </c>
      <c r="CE89" s="102">
        <f t="shared" si="83"/>
        <v>8.5</v>
      </c>
      <c r="CF89" s="102">
        <f t="shared" si="84"/>
        <v>89</v>
      </c>
      <c r="CG89" s="102">
        <f t="shared" si="85"/>
        <v>8</v>
      </c>
      <c r="CH89" s="102">
        <f t="shared" si="86"/>
        <v>0.75</v>
      </c>
      <c r="CI89" s="102" t="str">
        <f t="shared" si="87"/>
        <v/>
      </c>
      <c r="CJ89" s="102" t="e">
        <f t="shared" si="88"/>
        <v>#VALUE!</v>
      </c>
      <c r="CK89" s="102">
        <f t="shared" si="89"/>
        <v>29</v>
      </c>
      <c r="CL89" s="102">
        <f t="shared" si="90"/>
        <v>48</v>
      </c>
      <c r="CM89" s="102">
        <f t="shared" si="91"/>
        <v>850</v>
      </c>
      <c r="CN89" s="102">
        <f t="shared" si="92"/>
        <v>17</v>
      </c>
      <c r="CO89" s="102">
        <f t="shared" si="93"/>
        <v>1400</v>
      </c>
      <c r="CP89" s="102" t="str">
        <f t="shared" si="94"/>
        <v/>
      </c>
    </row>
    <row r="90" spans="2:94">
      <c r="B90" t="s">
        <v>252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10.332000000000001</v>
      </c>
      <c r="AB90" s="233">
        <f t="shared" si="49"/>
        <v>12.739174193481931</v>
      </c>
      <c r="AC90" s="233">
        <f t="shared" si="50"/>
        <v>7.9248258065180703</v>
      </c>
      <c r="AD90">
        <v>2.95</v>
      </c>
      <c r="AE90" s="233">
        <f t="shared" si="51"/>
        <v>7.9374301675977676</v>
      </c>
      <c r="AF90" s="233">
        <f t="shared" si="52"/>
        <v>8.0830597168027865</v>
      </c>
      <c r="AG90" s="233">
        <f t="shared" si="53"/>
        <v>7.7918006183927488</v>
      </c>
      <c r="AH90">
        <v>6.5</v>
      </c>
      <c r="AI90" s="233">
        <f t="shared" si="54"/>
        <v>3.3601117318435763</v>
      </c>
      <c r="AJ90" s="233">
        <f t="shared" si="55"/>
        <v>6.3851512410714601</v>
      </c>
      <c r="AK90" s="233">
        <f t="shared" si="56"/>
        <v>0.33507222261569281</v>
      </c>
      <c r="AL90">
        <v>7</v>
      </c>
      <c r="AM90" s="233">
        <f t="shared" si="57"/>
        <v>48.104347826086951</v>
      </c>
      <c r="AN90" s="233">
        <f t="shared" si="58"/>
        <v>52.277593646348265</v>
      </c>
      <c r="AO90" s="233">
        <f t="shared" si="59"/>
        <v>43.931102005825636</v>
      </c>
      <c r="AP90" s="233" t="str">
        <f t="shared" si="60"/>
        <v/>
      </c>
      <c r="AQ90" s="233" t="e">
        <f t="shared" si="61"/>
        <v>#VALUE!</v>
      </c>
      <c r="AR90" s="233" t="e">
        <f t="shared" si="62"/>
        <v>#VALUE!</v>
      </c>
      <c r="AS90" s="235">
        <f t="shared" si="63"/>
        <v>33.105027932960894</v>
      </c>
      <c r="AT90" s="235">
        <f t="shared" si="64"/>
        <v>50.535961542150602</v>
      </c>
      <c r="AU90" s="235">
        <f t="shared" si="65"/>
        <v>15.67409432377119</v>
      </c>
      <c r="AV90">
        <v>100</v>
      </c>
      <c r="AW90" s="235">
        <f t="shared" si="66"/>
        <v>62.766666666666666</v>
      </c>
      <c r="AX90" s="235">
        <f t="shared" si="67"/>
        <v>80.98511149172171</v>
      </c>
      <c r="AY90" s="235">
        <f t="shared" si="68"/>
        <v>44.548221841611614</v>
      </c>
      <c r="AZ90" s="235">
        <f t="shared" si="69"/>
        <v>2941.6666666666665</v>
      </c>
      <c r="BA90" s="235">
        <f t="shared" si="70"/>
        <v>4966.9775952753826</v>
      </c>
      <c r="BB90" s="235">
        <f t="shared" si="71"/>
        <v>916.35573805795048</v>
      </c>
      <c r="BC90" s="235">
        <f t="shared" si="72"/>
        <v>53.18888888888889</v>
      </c>
      <c r="BD90" s="235">
        <f t="shared" si="73"/>
        <v>112.67052202318322</v>
      </c>
      <c r="BE90" s="235">
        <f t="shared" si="74"/>
        <v>-6.2927442454054372</v>
      </c>
      <c r="BF90" s="235">
        <f t="shared" si="75"/>
        <v>3577.2222222222222</v>
      </c>
      <c r="BG90" s="235">
        <f t="shared" si="76"/>
        <v>5636.1265941907786</v>
      </c>
      <c r="BH90" s="235">
        <f t="shared" si="77"/>
        <v>1518.3178502536657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17.600000000000001</v>
      </c>
      <c r="CE90" s="102">
        <f t="shared" si="83"/>
        <v>7.9</v>
      </c>
      <c r="CF90" s="102">
        <f t="shared" si="84"/>
        <v>82</v>
      </c>
      <c r="CG90" s="102">
        <f t="shared" si="85"/>
        <v>7.9</v>
      </c>
      <c r="CH90" s="102">
        <f t="shared" si="86"/>
        <v>1.6</v>
      </c>
      <c r="CI90" s="102" t="str">
        <f t="shared" si="87"/>
        <v/>
      </c>
      <c r="CJ90" s="102">
        <f t="shared" si="88"/>
        <v>0.77</v>
      </c>
      <c r="CK90" s="102">
        <f t="shared" si="89"/>
        <v>24</v>
      </c>
      <c r="CL90" s="102">
        <f t="shared" si="90"/>
        <v>79</v>
      </c>
      <c r="CM90" s="102">
        <f t="shared" si="91"/>
        <v>1000</v>
      </c>
      <c r="CN90" s="102">
        <f t="shared" si="92"/>
        <v>23</v>
      </c>
      <c r="CO90" s="102">
        <f t="shared" si="93"/>
        <v>1400</v>
      </c>
      <c r="CP90" s="102" t="str">
        <f t="shared" si="94"/>
        <v/>
      </c>
    </row>
    <row r="91" spans="2:94">
      <c r="B91" t="s">
        <v>252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10.332000000000001</v>
      </c>
      <c r="AB91" s="233">
        <f t="shared" si="49"/>
        <v>12.739174193481931</v>
      </c>
      <c r="AC91" s="233">
        <f t="shared" si="50"/>
        <v>7.9248258065180703</v>
      </c>
      <c r="AD91">
        <v>2.95</v>
      </c>
      <c r="AE91" s="233">
        <f t="shared" si="51"/>
        <v>7.9374301675977676</v>
      </c>
      <c r="AF91" s="233">
        <f t="shared" si="52"/>
        <v>8.0830597168027865</v>
      </c>
      <c r="AG91" s="233">
        <f t="shared" si="53"/>
        <v>7.7918006183927488</v>
      </c>
      <c r="AH91">
        <v>6.5</v>
      </c>
      <c r="AI91" s="233">
        <f t="shared" si="54"/>
        <v>3.3601117318435763</v>
      </c>
      <c r="AJ91" s="233">
        <f t="shared" si="55"/>
        <v>6.3851512410714601</v>
      </c>
      <c r="AK91" s="233">
        <f t="shared" si="56"/>
        <v>0.33507222261569281</v>
      </c>
      <c r="AL91">
        <v>7</v>
      </c>
      <c r="AM91" s="233">
        <f t="shared" si="57"/>
        <v>48.104347826086951</v>
      </c>
      <c r="AN91" s="233">
        <f t="shared" si="58"/>
        <v>52.277593646348265</v>
      </c>
      <c r="AO91" s="233">
        <f t="shared" si="59"/>
        <v>43.931102005825636</v>
      </c>
      <c r="AP91" s="233" t="str">
        <f t="shared" si="60"/>
        <v/>
      </c>
      <c r="AQ91" s="233" t="e">
        <f t="shared" si="61"/>
        <v>#VALUE!</v>
      </c>
      <c r="AR91" s="233" t="e">
        <f t="shared" si="62"/>
        <v>#VALUE!</v>
      </c>
      <c r="AS91" s="235">
        <f t="shared" si="63"/>
        <v>33.105027932960894</v>
      </c>
      <c r="AT91" s="235">
        <f t="shared" si="64"/>
        <v>50.535961542150602</v>
      </c>
      <c r="AU91" s="235">
        <f t="shared" si="65"/>
        <v>15.67409432377119</v>
      </c>
      <c r="AV91">
        <v>100</v>
      </c>
      <c r="AW91" s="235">
        <f t="shared" si="66"/>
        <v>62.766666666666666</v>
      </c>
      <c r="AX91" s="235">
        <f t="shared" si="67"/>
        <v>80.98511149172171</v>
      </c>
      <c r="AY91" s="235">
        <f t="shared" si="68"/>
        <v>44.548221841611614</v>
      </c>
      <c r="AZ91" s="235">
        <f t="shared" si="69"/>
        <v>2941.6666666666665</v>
      </c>
      <c r="BA91" s="235">
        <f t="shared" si="70"/>
        <v>4966.9775952753826</v>
      </c>
      <c r="BB91" s="235">
        <f t="shared" si="71"/>
        <v>916.35573805795048</v>
      </c>
      <c r="BC91" s="235">
        <f t="shared" si="72"/>
        <v>53.18888888888889</v>
      </c>
      <c r="BD91" s="235">
        <f t="shared" si="73"/>
        <v>112.67052202318322</v>
      </c>
      <c r="BE91" s="235">
        <f t="shared" si="74"/>
        <v>-6.2927442454054372</v>
      </c>
      <c r="BF91" s="235">
        <f t="shared" si="75"/>
        <v>3577.2222222222222</v>
      </c>
      <c r="BG91" s="235">
        <f t="shared" si="76"/>
        <v>5636.1265941907786</v>
      </c>
      <c r="BH91" s="235">
        <f t="shared" si="77"/>
        <v>1518.3178502536657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8.8000000000000007</v>
      </c>
      <c r="CE91" s="102">
        <f t="shared" si="83"/>
        <v>10.3</v>
      </c>
      <c r="CF91" s="102">
        <f t="shared" si="84"/>
        <v>88</v>
      </c>
      <c r="CG91" s="102">
        <f t="shared" si="85"/>
        <v>8</v>
      </c>
      <c r="CH91" s="102">
        <f t="shared" si="86"/>
        <v>1.2</v>
      </c>
      <c r="CI91" s="102" t="str">
        <f t="shared" si="87"/>
        <v/>
      </c>
      <c r="CJ91" s="102">
        <f t="shared" si="88"/>
        <v>1.1000000000000001</v>
      </c>
      <c r="CK91" s="102">
        <f t="shared" si="89"/>
        <v>35</v>
      </c>
      <c r="CL91" s="102">
        <f t="shared" si="90"/>
        <v>65</v>
      </c>
      <c r="CM91" s="102">
        <f t="shared" si="91"/>
        <v>2700</v>
      </c>
      <c r="CN91" s="102">
        <f t="shared" si="92"/>
        <v>27</v>
      </c>
      <c r="CO91" s="102">
        <f t="shared" si="93"/>
        <v>3000</v>
      </c>
      <c r="CP91" s="102" t="str">
        <f t="shared" si="94"/>
        <v/>
      </c>
    </row>
    <row r="92" spans="2:94">
      <c r="B92" t="s">
        <v>252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10.332000000000001</v>
      </c>
      <c r="AB92" s="233">
        <f t="shared" si="49"/>
        <v>12.739174193481931</v>
      </c>
      <c r="AC92" s="233">
        <f t="shared" si="50"/>
        <v>7.9248258065180703</v>
      </c>
      <c r="AD92">
        <v>2.95</v>
      </c>
      <c r="AE92" s="233">
        <f t="shared" si="51"/>
        <v>7.9374301675977676</v>
      </c>
      <c r="AF92" s="233">
        <f t="shared" si="52"/>
        <v>8.0830597168027865</v>
      </c>
      <c r="AG92" s="233">
        <f t="shared" si="53"/>
        <v>7.7918006183927488</v>
      </c>
      <c r="AH92">
        <v>6.5</v>
      </c>
      <c r="AI92" s="233">
        <f t="shared" si="54"/>
        <v>3.3601117318435763</v>
      </c>
      <c r="AJ92" s="233">
        <f t="shared" si="55"/>
        <v>6.3851512410714601</v>
      </c>
      <c r="AK92" s="233">
        <f t="shared" si="56"/>
        <v>0.33507222261569281</v>
      </c>
      <c r="AL92">
        <v>7</v>
      </c>
      <c r="AM92" s="233">
        <f t="shared" si="57"/>
        <v>48.104347826086951</v>
      </c>
      <c r="AN92" s="233">
        <f t="shared" si="58"/>
        <v>52.277593646348265</v>
      </c>
      <c r="AO92" s="233">
        <f t="shared" si="59"/>
        <v>43.931102005825636</v>
      </c>
      <c r="AP92" s="233" t="str">
        <f t="shared" si="60"/>
        <v/>
      </c>
      <c r="AQ92" s="233" t="e">
        <f t="shared" si="61"/>
        <v>#VALUE!</v>
      </c>
      <c r="AR92" s="233" t="e">
        <f t="shared" si="62"/>
        <v>#VALUE!</v>
      </c>
      <c r="AS92" s="235">
        <f t="shared" si="63"/>
        <v>33.105027932960894</v>
      </c>
      <c r="AT92" s="235">
        <f t="shared" si="64"/>
        <v>50.535961542150602</v>
      </c>
      <c r="AU92" s="235">
        <f t="shared" si="65"/>
        <v>15.67409432377119</v>
      </c>
      <c r="AV92">
        <v>100</v>
      </c>
      <c r="AW92" s="235">
        <f t="shared" si="66"/>
        <v>62.766666666666666</v>
      </c>
      <c r="AX92" s="235">
        <f t="shared" si="67"/>
        <v>80.98511149172171</v>
      </c>
      <c r="AY92" s="235">
        <f t="shared" si="68"/>
        <v>44.548221841611614</v>
      </c>
      <c r="AZ92" s="235">
        <f t="shared" si="69"/>
        <v>2941.6666666666665</v>
      </c>
      <c r="BA92" s="235">
        <f t="shared" si="70"/>
        <v>4966.9775952753826</v>
      </c>
      <c r="BB92" s="235">
        <f t="shared" si="71"/>
        <v>916.35573805795048</v>
      </c>
      <c r="BC92" s="235">
        <f t="shared" si="72"/>
        <v>53.18888888888889</v>
      </c>
      <c r="BD92" s="235">
        <f t="shared" si="73"/>
        <v>112.67052202318322</v>
      </c>
      <c r="BE92" s="235">
        <f t="shared" si="74"/>
        <v>-6.2927442454054372</v>
      </c>
      <c r="BF92" s="235">
        <f t="shared" si="75"/>
        <v>3577.2222222222222</v>
      </c>
      <c r="BG92" s="235">
        <f t="shared" si="76"/>
        <v>5636.1265941907786</v>
      </c>
      <c r="BH92" s="235">
        <f t="shared" si="77"/>
        <v>1518.3178502536657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3</v>
      </c>
      <c r="CE92" s="102">
        <f t="shared" si="83"/>
        <v>12.1</v>
      </c>
      <c r="CF92" s="102">
        <f t="shared" si="84"/>
        <v>89</v>
      </c>
      <c r="CG92" s="102">
        <f t="shared" si="85"/>
        <v>7.9</v>
      </c>
      <c r="CH92" s="102">
        <f t="shared" si="86"/>
        <v>10</v>
      </c>
      <c r="CI92" s="102" t="str">
        <f t="shared" si="87"/>
        <v/>
      </c>
      <c r="CJ92" s="102">
        <f t="shared" si="88"/>
        <v>2.4</v>
      </c>
      <c r="CK92" s="102">
        <f t="shared" si="89"/>
        <v>44</v>
      </c>
      <c r="CL92" s="102">
        <f t="shared" si="90"/>
        <v>96</v>
      </c>
      <c r="CM92" s="102">
        <f t="shared" si="91"/>
        <v>4000</v>
      </c>
      <c r="CN92" s="102">
        <f t="shared" si="92"/>
        <v>82</v>
      </c>
      <c r="CO92" s="102">
        <f t="shared" si="93"/>
        <v>4800</v>
      </c>
      <c r="CP92" s="102" t="str">
        <f t="shared" si="94"/>
        <v/>
      </c>
    </row>
    <row r="93" spans="2:94">
      <c r="B93" t="s">
        <v>252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10.332000000000001</v>
      </c>
      <c r="AB93" s="233">
        <f t="shared" si="49"/>
        <v>12.739174193481931</v>
      </c>
      <c r="AC93" s="233">
        <f t="shared" si="50"/>
        <v>7.9248258065180703</v>
      </c>
      <c r="AD93">
        <v>2.95</v>
      </c>
      <c r="AE93" s="233">
        <f t="shared" si="51"/>
        <v>7.9374301675977676</v>
      </c>
      <c r="AF93" s="233">
        <f t="shared" si="52"/>
        <v>8.0830597168027865</v>
      </c>
      <c r="AG93" s="233">
        <f t="shared" si="53"/>
        <v>7.7918006183927488</v>
      </c>
      <c r="AH93">
        <v>6.5</v>
      </c>
      <c r="AI93" s="233">
        <f t="shared" si="54"/>
        <v>3.3601117318435763</v>
      </c>
      <c r="AJ93" s="233">
        <f t="shared" si="55"/>
        <v>6.3851512410714601</v>
      </c>
      <c r="AK93" s="233">
        <f t="shared" si="56"/>
        <v>0.33507222261569281</v>
      </c>
      <c r="AL93">
        <v>7</v>
      </c>
      <c r="AM93" s="233">
        <f t="shared" si="57"/>
        <v>48.104347826086951</v>
      </c>
      <c r="AN93" s="233">
        <f t="shared" si="58"/>
        <v>52.277593646348265</v>
      </c>
      <c r="AO93" s="233">
        <f t="shared" si="59"/>
        <v>43.931102005825636</v>
      </c>
      <c r="AP93" s="233" t="str">
        <f t="shared" si="60"/>
        <v/>
      </c>
      <c r="AQ93" s="233" t="e">
        <f t="shared" si="61"/>
        <v>#VALUE!</v>
      </c>
      <c r="AR93" s="233" t="e">
        <f t="shared" si="62"/>
        <v>#VALUE!</v>
      </c>
      <c r="AS93" s="235">
        <f t="shared" si="63"/>
        <v>33.105027932960894</v>
      </c>
      <c r="AT93" s="235">
        <f t="shared" si="64"/>
        <v>50.535961542150602</v>
      </c>
      <c r="AU93" s="235">
        <f t="shared" si="65"/>
        <v>15.67409432377119</v>
      </c>
      <c r="AV93">
        <v>100</v>
      </c>
      <c r="AW93" s="235">
        <f t="shared" si="66"/>
        <v>62.766666666666666</v>
      </c>
      <c r="AX93" s="235">
        <f t="shared" si="67"/>
        <v>80.98511149172171</v>
      </c>
      <c r="AY93" s="235">
        <f t="shared" si="68"/>
        <v>44.548221841611614</v>
      </c>
      <c r="AZ93" s="235">
        <f t="shared" si="69"/>
        <v>2941.6666666666665</v>
      </c>
      <c r="BA93" s="235">
        <f t="shared" si="70"/>
        <v>4966.9775952753826</v>
      </c>
      <c r="BB93" s="235">
        <f t="shared" si="71"/>
        <v>916.35573805795048</v>
      </c>
      <c r="BC93" s="235">
        <f t="shared" si="72"/>
        <v>53.18888888888889</v>
      </c>
      <c r="BD93" s="235">
        <f t="shared" si="73"/>
        <v>112.67052202318322</v>
      </c>
      <c r="BE93" s="235">
        <f t="shared" si="74"/>
        <v>-6.2927442454054372</v>
      </c>
      <c r="BF93" s="235">
        <f t="shared" si="75"/>
        <v>3577.2222222222222</v>
      </c>
      <c r="BG93" s="235">
        <f t="shared" si="76"/>
        <v>5636.1265941907786</v>
      </c>
      <c r="BH93" s="235">
        <f t="shared" si="77"/>
        <v>1518.3178502536657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4.0999999999999996</v>
      </c>
      <c r="CE93" s="102">
        <f t="shared" si="83"/>
        <v>12.6</v>
      </c>
      <c r="CF93" s="102">
        <f t="shared" si="84"/>
        <v>95</v>
      </c>
      <c r="CG93" s="102">
        <f t="shared" si="85"/>
        <v>8.1</v>
      </c>
      <c r="CH93" s="102">
        <f t="shared" si="86"/>
        <v>2.2999999999999998</v>
      </c>
      <c r="CI93" s="102" t="str">
        <f t="shared" si="87"/>
        <v/>
      </c>
      <c r="CJ93" s="102">
        <f t="shared" si="88"/>
        <v>1.6</v>
      </c>
      <c r="CK93" s="102">
        <f t="shared" si="89"/>
        <v>36</v>
      </c>
      <c r="CL93" s="102">
        <f t="shared" si="90"/>
        <v>44</v>
      </c>
      <c r="CM93" s="102">
        <f t="shared" si="91"/>
        <v>5400</v>
      </c>
      <c r="CN93" s="102">
        <f t="shared" si="92"/>
        <v>58</v>
      </c>
      <c r="CO93" s="102">
        <f t="shared" si="93"/>
        <v>6000</v>
      </c>
      <c r="CP93" s="102" t="str">
        <f t="shared" si="94"/>
        <v/>
      </c>
    </row>
    <row r="94" spans="2:94">
      <c r="B94" t="s">
        <v>252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10.332000000000001</v>
      </c>
      <c r="AB94" s="233">
        <f t="shared" si="49"/>
        <v>12.739174193481931</v>
      </c>
      <c r="AC94" s="233">
        <f t="shared" si="50"/>
        <v>7.9248258065180703</v>
      </c>
      <c r="AD94">
        <v>2.95</v>
      </c>
      <c r="AE94" s="233">
        <f t="shared" si="51"/>
        <v>7.9374301675977676</v>
      </c>
      <c r="AF94" s="233">
        <f t="shared" si="52"/>
        <v>8.0830597168027865</v>
      </c>
      <c r="AG94" s="233">
        <f t="shared" si="53"/>
        <v>7.7918006183927488</v>
      </c>
      <c r="AH94">
        <v>6.5</v>
      </c>
      <c r="AI94" s="233">
        <f t="shared" si="54"/>
        <v>3.3601117318435763</v>
      </c>
      <c r="AJ94" s="233">
        <f t="shared" si="55"/>
        <v>6.3851512410714601</v>
      </c>
      <c r="AK94" s="233">
        <f t="shared" si="56"/>
        <v>0.33507222261569281</v>
      </c>
      <c r="AL94">
        <v>7</v>
      </c>
      <c r="AM94" s="233">
        <f t="shared" si="57"/>
        <v>48.104347826086951</v>
      </c>
      <c r="AN94" s="233">
        <f t="shared" si="58"/>
        <v>52.277593646348265</v>
      </c>
      <c r="AO94" s="233">
        <f t="shared" si="59"/>
        <v>43.931102005825636</v>
      </c>
      <c r="AP94" s="233" t="str">
        <f t="shared" si="60"/>
        <v/>
      </c>
      <c r="AQ94" s="233" t="e">
        <f t="shared" si="61"/>
        <v>#VALUE!</v>
      </c>
      <c r="AR94" s="233" t="e">
        <f t="shared" si="62"/>
        <v>#VALUE!</v>
      </c>
      <c r="AS94" s="235">
        <f t="shared" si="63"/>
        <v>33.105027932960894</v>
      </c>
      <c r="AT94" s="235">
        <f t="shared" si="64"/>
        <v>50.535961542150602</v>
      </c>
      <c r="AU94" s="235">
        <f t="shared" si="65"/>
        <v>15.67409432377119</v>
      </c>
      <c r="AV94">
        <v>100</v>
      </c>
      <c r="AW94" s="235">
        <f t="shared" si="66"/>
        <v>62.766666666666666</v>
      </c>
      <c r="AX94" s="235">
        <f t="shared" si="67"/>
        <v>80.98511149172171</v>
      </c>
      <c r="AY94" s="235">
        <f t="shared" si="68"/>
        <v>44.548221841611614</v>
      </c>
      <c r="AZ94" s="235">
        <f t="shared" si="69"/>
        <v>2941.6666666666665</v>
      </c>
      <c r="BA94" s="235">
        <f t="shared" si="70"/>
        <v>4966.9775952753826</v>
      </c>
      <c r="BB94" s="235">
        <f t="shared" si="71"/>
        <v>916.35573805795048</v>
      </c>
      <c r="BC94" s="235">
        <f t="shared" si="72"/>
        <v>53.18888888888889</v>
      </c>
      <c r="BD94" s="235">
        <f t="shared" si="73"/>
        <v>112.67052202318322</v>
      </c>
      <c r="BE94" s="235">
        <f t="shared" si="74"/>
        <v>-6.2927442454054372</v>
      </c>
      <c r="BF94" s="235">
        <f t="shared" si="75"/>
        <v>3577.2222222222222</v>
      </c>
      <c r="BG94" s="235">
        <f t="shared" si="76"/>
        <v>5636.1265941907786</v>
      </c>
      <c r="BH94" s="235">
        <f t="shared" si="77"/>
        <v>1518.3178502536657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0.3</v>
      </c>
      <c r="CE94" s="102">
        <f t="shared" si="83"/>
        <v>13.9</v>
      </c>
      <c r="CF94" s="102">
        <f t="shared" si="84"/>
        <v>94</v>
      </c>
      <c r="CG94" s="102">
        <f t="shared" si="85"/>
        <v>8</v>
      </c>
      <c r="CH94" s="102">
        <f t="shared" si="86"/>
        <v>2.8</v>
      </c>
      <c r="CI94" s="102" t="str">
        <f t="shared" si="87"/>
        <v/>
      </c>
      <c r="CJ94" s="102">
        <f t="shared" si="88"/>
        <v>1.8</v>
      </c>
      <c r="CK94" s="102">
        <f t="shared" si="89"/>
        <v>34</v>
      </c>
      <c r="CL94" s="102">
        <f t="shared" si="90"/>
        <v>58</v>
      </c>
      <c r="CM94" s="102">
        <f t="shared" si="91"/>
        <v>3900</v>
      </c>
      <c r="CN94" s="102">
        <f t="shared" si="92"/>
        <v>90</v>
      </c>
      <c r="CO94" s="102">
        <f t="shared" si="93"/>
        <v>3800</v>
      </c>
      <c r="CP94" s="102" t="str">
        <f t="shared" si="94"/>
        <v/>
      </c>
    </row>
    <row r="95" spans="2:94">
      <c r="B95" t="s">
        <v>252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10.332000000000001</v>
      </c>
      <c r="AB95" s="233">
        <f t="shared" si="49"/>
        <v>12.739174193481931</v>
      </c>
      <c r="AC95" s="233">
        <f t="shared" si="50"/>
        <v>7.9248258065180703</v>
      </c>
      <c r="AD95">
        <v>2.95</v>
      </c>
      <c r="AE95" s="233">
        <f t="shared" si="51"/>
        <v>7.9374301675977676</v>
      </c>
      <c r="AF95" s="233">
        <f t="shared" si="52"/>
        <v>8.0830597168027865</v>
      </c>
      <c r="AG95" s="233">
        <f t="shared" si="53"/>
        <v>7.7918006183927488</v>
      </c>
      <c r="AH95">
        <v>6.5</v>
      </c>
      <c r="AI95" s="233">
        <f t="shared" si="54"/>
        <v>3.3601117318435763</v>
      </c>
      <c r="AJ95" s="233">
        <f t="shared" si="55"/>
        <v>6.3851512410714601</v>
      </c>
      <c r="AK95" s="233">
        <f t="shared" si="56"/>
        <v>0.33507222261569281</v>
      </c>
      <c r="AL95">
        <v>7</v>
      </c>
      <c r="AM95" s="233">
        <f t="shared" si="57"/>
        <v>48.104347826086951</v>
      </c>
      <c r="AN95" s="233">
        <f t="shared" si="58"/>
        <v>52.277593646348265</v>
      </c>
      <c r="AO95" s="233">
        <f t="shared" si="59"/>
        <v>43.931102005825636</v>
      </c>
      <c r="AP95" s="233" t="str">
        <f t="shared" si="60"/>
        <v/>
      </c>
      <c r="AQ95" s="233" t="e">
        <f t="shared" si="61"/>
        <v>#VALUE!</v>
      </c>
      <c r="AR95" s="233" t="e">
        <f t="shared" si="62"/>
        <v>#VALUE!</v>
      </c>
      <c r="AS95" s="235">
        <f t="shared" si="63"/>
        <v>33.105027932960894</v>
      </c>
      <c r="AT95" s="235">
        <f t="shared" si="64"/>
        <v>50.535961542150602</v>
      </c>
      <c r="AU95" s="235">
        <f t="shared" si="65"/>
        <v>15.67409432377119</v>
      </c>
      <c r="AV95">
        <v>100</v>
      </c>
      <c r="AW95" s="235">
        <f t="shared" si="66"/>
        <v>62.766666666666666</v>
      </c>
      <c r="AX95" s="235">
        <f t="shared" si="67"/>
        <v>80.98511149172171</v>
      </c>
      <c r="AY95" s="235">
        <f t="shared" si="68"/>
        <v>44.548221841611614</v>
      </c>
      <c r="AZ95" s="235">
        <f t="shared" si="69"/>
        <v>2941.6666666666665</v>
      </c>
      <c r="BA95" s="235">
        <f t="shared" si="70"/>
        <v>4966.9775952753826</v>
      </c>
      <c r="BB95" s="235">
        <f t="shared" si="71"/>
        <v>916.35573805795048</v>
      </c>
      <c r="BC95" s="235">
        <f t="shared" si="72"/>
        <v>53.18888888888889</v>
      </c>
      <c r="BD95" s="235">
        <f t="shared" si="73"/>
        <v>112.67052202318322</v>
      </c>
      <c r="BE95" s="235">
        <f t="shared" si="74"/>
        <v>-6.2927442454054372</v>
      </c>
      <c r="BF95" s="235">
        <f t="shared" si="75"/>
        <v>3577.2222222222222</v>
      </c>
      <c r="BG95" s="235">
        <f t="shared" si="76"/>
        <v>5636.1265941907786</v>
      </c>
      <c r="BH95" s="235">
        <f t="shared" si="77"/>
        <v>1518.3178502536657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1.8</v>
      </c>
      <c r="CE95" s="102">
        <f t="shared" si="83"/>
        <v>13.5</v>
      </c>
      <c r="CF95" s="102">
        <f t="shared" si="84"/>
        <v>96</v>
      </c>
      <c r="CG95" s="102">
        <f t="shared" si="85"/>
        <v>8.1</v>
      </c>
      <c r="CH95" s="102">
        <f t="shared" si="86"/>
        <v>1.8</v>
      </c>
      <c r="CI95" s="102" t="str">
        <f t="shared" si="87"/>
        <v/>
      </c>
      <c r="CJ95" s="102">
        <f t="shared" si="88"/>
        <v>1.8</v>
      </c>
      <c r="CK95" s="102">
        <f t="shared" si="89"/>
        <v>28</v>
      </c>
      <c r="CL95" s="102">
        <f t="shared" si="90"/>
        <v>51</v>
      </c>
      <c r="CM95" s="102">
        <f t="shared" si="91"/>
        <v>3900</v>
      </c>
      <c r="CN95" s="102">
        <f t="shared" si="92"/>
        <v>54</v>
      </c>
      <c r="CO95" s="102">
        <f t="shared" si="93"/>
        <v>4200</v>
      </c>
      <c r="CP95" s="102" t="str">
        <f t="shared" si="94"/>
        <v/>
      </c>
    </row>
    <row r="96" spans="2:94">
      <c r="B96" t="s">
        <v>252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10.332000000000001</v>
      </c>
      <c r="AB96" s="233">
        <f t="shared" si="49"/>
        <v>12.739174193481931</v>
      </c>
      <c r="AC96" s="233">
        <f t="shared" si="50"/>
        <v>7.9248258065180703</v>
      </c>
      <c r="AD96">
        <v>2.95</v>
      </c>
      <c r="AE96" s="233">
        <f t="shared" si="51"/>
        <v>7.9374301675977676</v>
      </c>
      <c r="AF96" s="233">
        <f t="shared" si="52"/>
        <v>8.0830597168027865</v>
      </c>
      <c r="AG96" s="233">
        <f t="shared" si="53"/>
        <v>7.7918006183927488</v>
      </c>
      <c r="AH96">
        <v>6.5</v>
      </c>
      <c r="AI96" s="233">
        <f t="shared" si="54"/>
        <v>3.3601117318435763</v>
      </c>
      <c r="AJ96" s="233">
        <f t="shared" si="55"/>
        <v>6.3851512410714601</v>
      </c>
      <c r="AK96" s="233">
        <f t="shared" si="56"/>
        <v>0.33507222261569281</v>
      </c>
      <c r="AL96">
        <v>7</v>
      </c>
      <c r="AM96" s="233">
        <f t="shared" si="57"/>
        <v>48.104347826086951</v>
      </c>
      <c r="AN96" s="233">
        <f t="shared" si="58"/>
        <v>52.277593646348265</v>
      </c>
      <c r="AO96" s="233">
        <f t="shared" si="59"/>
        <v>43.931102005825636</v>
      </c>
      <c r="AP96" s="233" t="str">
        <f t="shared" si="60"/>
        <v/>
      </c>
      <c r="AQ96" s="233" t="e">
        <f t="shared" si="61"/>
        <v>#VALUE!</v>
      </c>
      <c r="AR96" s="233" t="e">
        <f t="shared" si="62"/>
        <v>#VALUE!</v>
      </c>
      <c r="AS96" s="235">
        <f t="shared" si="63"/>
        <v>33.105027932960894</v>
      </c>
      <c r="AT96" s="235">
        <f t="shared" si="64"/>
        <v>50.535961542150602</v>
      </c>
      <c r="AU96" s="235">
        <f t="shared" si="65"/>
        <v>15.67409432377119</v>
      </c>
      <c r="AV96">
        <v>100</v>
      </c>
      <c r="AW96" s="235">
        <f t="shared" si="66"/>
        <v>62.766666666666666</v>
      </c>
      <c r="AX96" s="235">
        <f t="shared" si="67"/>
        <v>80.98511149172171</v>
      </c>
      <c r="AY96" s="235">
        <f t="shared" si="68"/>
        <v>44.548221841611614</v>
      </c>
      <c r="AZ96" s="235">
        <f t="shared" si="69"/>
        <v>2941.6666666666665</v>
      </c>
      <c r="BA96" s="235">
        <f t="shared" si="70"/>
        <v>4966.9775952753826</v>
      </c>
      <c r="BB96" s="235">
        <f t="shared" si="71"/>
        <v>916.35573805795048</v>
      </c>
      <c r="BC96" s="235">
        <f t="shared" si="72"/>
        <v>53.18888888888889</v>
      </c>
      <c r="BD96" s="235">
        <f t="shared" si="73"/>
        <v>112.67052202318322</v>
      </c>
      <c r="BE96" s="235">
        <f t="shared" si="74"/>
        <v>-6.2927442454054372</v>
      </c>
      <c r="BF96" s="235">
        <f t="shared" si="75"/>
        <v>3577.2222222222222</v>
      </c>
      <c r="BG96" s="235">
        <f t="shared" si="76"/>
        <v>5636.1265941907786</v>
      </c>
      <c r="BH96" s="235">
        <f t="shared" si="77"/>
        <v>1518.3178502536657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3.7</v>
      </c>
      <c r="CE96" s="102">
        <f t="shared" si="83"/>
        <v>13</v>
      </c>
      <c r="CF96" s="102">
        <f t="shared" si="84"/>
        <v>97</v>
      </c>
      <c r="CG96" s="102">
        <f t="shared" si="85"/>
        <v>8.1999999999999993</v>
      </c>
      <c r="CH96" s="102">
        <f t="shared" si="86"/>
        <v>2.9</v>
      </c>
      <c r="CI96" s="102" t="str">
        <f t="shared" si="87"/>
        <v/>
      </c>
      <c r="CJ96" s="102">
        <f t="shared" si="88"/>
        <v>2.6</v>
      </c>
      <c r="CK96" s="102">
        <f t="shared" si="89"/>
        <v>3.5</v>
      </c>
      <c r="CL96" s="102">
        <f t="shared" si="90"/>
        <v>42</v>
      </c>
      <c r="CM96" s="102">
        <f t="shared" si="91"/>
        <v>4000</v>
      </c>
      <c r="CN96" s="102">
        <f t="shared" si="92"/>
        <v>14</v>
      </c>
      <c r="CO96" s="102">
        <f t="shared" si="93"/>
        <v>4500</v>
      </c>
      <c r="CP96" s="102" t="str">
        <f t="shared" si="94"/>
        <v/>
      </c>
    </row>
    <row r="97" spans="2:94">
      <c r="B97" t="s">
        <v>252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10.332000000000001</v>
      </c>
      <c r="AB97" s="233">
        <f t="shared" si="49"/>
        <v>12.739174193481931</v>
      </c>
      <c r="AC97" s="233">
        <f t="shared" si="50"/>
        <v>7.9248258065180703</v>
      </c>
      <c r="AD97">
        <v>2.95</v>
      </c>
      <c r="AE97" s="233">
        <f t="shared" si="51"/>
        <v>7.9374301675977676</v>
      </c>
      <c r="AF97" s="233">
        <f t="shared" si="52"/>
        <v>8.0830597168027865</v>
      </c>
      <c r="AG97" s="233">
        <f t="shared" si="53"/>
        <v>7.7918006183927488</v>
      </c>
      <c r="AH97">
        <v>6.5</v>
      </c>
      <c r="AI97" s="233">
        <f t="shared" si="54"/>
        <v>3.3601117318435763</v>
      </c>
      <c r="AJ97" s="233">
        <f t="shared" si="55"/>
        <v>6.3851512410714601</v>
      </c>
      <c r="AK97" s="233">
        <f t="shared" si="56"/>
        <v>0.33507222261569281</v>
      </c>
      <c r="AL97">
        <v>7</v>
      </c>
      <c r="AM97" s="233">
        <f t="shared" si="57"/>
        <v>48.104347826086951</v>
      </c>
      <c r="AN97" s="233">
        <f t="shared" si="58"/>
        <v>52.277593646348265</v>
      </c>
      <c r="AO97" s="233">
        <f t="shared" si="59"/>
        <v>43.931102005825636</v>
      </c>
      <c r="AP97" s="233" t="str">
        <f t="shared" si="60"/>
        <v/>
      </c>
      <c r="AQ97" s="233" t="e">
        <f t="shared" si="61"/>
        <v>#VALUE!</v>
      </c>
      <c r="AR97" s="233" t="e">
        <f t="shared" si="62"/>
        <v>#VALUE!</v>
      </c>
      <c r="AS97" s="235">
        <f t="shared" si="63"/>
        <v>33.105027932960894</v>
      </c>
      <c r="AT97" s="235">
        <f t="shared" si="64"/>
        <v>50.535961542150602</v>
      </c>
      <c r="AU97" s="235">
        <f t="shared" si="65"/>
        <v>15.67409432377119</v>
      </c>
      <c r="AV97">
        <v>100</v>
      </c>
      <c r="AW97" s="235">
        <f t="shared" si="66"/>
        <v>62.766666666666666</v>
      </c>
      <c r="AX97" s="235">
        <f t="shared" si="67"/>
        <v>80.98511149172171</v>
      </c>
      <c r="AY97" s="235">
        <f t="shared" si="68"/>
        <v>44.548221841611614</v>
      </c>
      <c r="AZ97" s="235">
        <f t="shared" si="69"/>
        <v>2941.6666666666665</v>
      </c>
      <c r="BA97" s="235">
        <f t="shared" si="70"/>
        <v>4966.9775952753826</v>
      </c>
      <c r="BB97" s="235">
        <f t="shared" si="71"/>
        <v>916.35573805795048</v>
      </c>
      <c r="BC97" s="235">
        <f t="shared" si="72"/>
        <v>53.18888888888889</v>
      </c>
      <c r="BD97" s="235">
        <f t="shared" si="73"/>
        <v>112.67052202318322</v>
      </c>
      <c r="BE97" s="235">
        <f t="shared" si="74"/>
        <v>-6.2927442454054372</v>
      </c>
      <c r="BF97" s="235">
        <f t="shared" si="75"/>
        <v>3577.2222222222222</v>
      </c>
      <c r="BG97" s="235">
        <f t="shared" si="76"/>
        <v>5636.1265941907786</v>
      </c>
      <c r="BH97" s="235">
        <f t="shared" si="77"/>
        <v>1518.3178502536657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9.3000000000000007</v>
      </c>
      <c r="CE97" s="102">
        <f t="shared" si="83"/>
        <v>10.9</v>
      </c>
      <c r="CF97" s="102">
        <f t="shared" si="84"/>
        <v>96</v>
      </c>
      <c r="CG97" s="102">
        <f t="shared" si="85"/>
        <v>8.1</v>
      </c>
      <c r="CH97" s="102">
        <f t="shared" si="86"/>
        <v>2.6</v>
      </c>
      <c r="CI97" s="102" t="str">
        <f t="shared" si="87"/>
        <v/>
      </c>
      <c r="CJ97" s="102">
        <f t="shared" si="88"/>
        <v>1.6</v>
      </c>
      <c r="CK97" s="102">
        <f t="shared" si="89"/>
        <v>9.1999999999999993</v>
      </c>
      <c r="CL97" s="102">
        <f t="shared" si="90"/>
        <v>32</v>
      </c>
      <c r="CM97" s="102">
        <f t="shared" si="91"/>
        <v>2500</v>
      </c>
      <c r="CN97" s="102">
        <f t="shared" si="92"/>
        <v>19</v>
      </c>
      <c r="CO97" s="102">
        <f t="shared" si="93"/>
        <v>3100</v>
      </c>
      <c r="CP97" s="102" t="str">
        <f t="shared" si="94"/>
        <v/>
      </c>
    </row>
    <row r="98" spans="2:94">
      <c r="B98" t="s">
        <v>252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10.332000000000001</v>
      </c>
      <c r="AB98" s="233">
        <f t="shared" si="49"/>
        <v>12.739174193481931</v>
      </c>
      <c r="AC98" s="233">
        <f t="shared" si="50"/>
        <v>7.9248258065180703</v>
      </c>
      <c r="AD98">
        <v>2.95</v>
      </c>
      <c r="AE98" s="233">
        <f t="shared" si="51"/>
        <v>7.9374301675977676</v>
      </c>
      <c r="AF98" s="233">
        <f t="shared" si="52"/>
        <v>8.0830597168027865</v>
      </c>
      <c r="AG98" s="233">
        <f t="shared" si="53"/>
        <v>7.7918006183927488</v>
      </c>
      <c r="AH98">
        <v>6.5</v>
      </c>
      <c r="AI98" s="233">
        <f t="shared" si="54"/>
        <v>3.3601117318435763</v>
      </c>
      <c r="AJ98" s="233">
        <f t="shared" si="55"/>
        <v>6.3851512410714601</v>
      </c>
      <c r="AK98" s="233">
        <f t="shared" si="56"/>
        <v>0.33507222261569281</v>
      </c>
      <c r="AL98">
        <v>7</v>
      </c>
      <c r="AM98" s="233">
        <f t="shared" si="57"/>
        <v>48.104347826086951</v>
      </c>
      <c r="AN98" s="233">
        <f t="shared" si="58"/>
        <v>52.277593646348265</v>
      </c>
      <c r="AO98" s="233">
        <f t="shared" si="59"/>
        <v>43.931102005825636</v>
      </c>
      <c r="AP98" s="233" t="str">
        <f t="shared" si="60"/>
        <v/>
      </c>
      <c r="AQ98" s="233" t="e">
        <f t="shared" si="61"/>
        <v>#VALUE!</v>
      </c>
      <c r="AR98" s="233" t="e">
        <f t="shared" si="62"/>
        <v>#VALUE!</v>
      </c>
      <c r="AS98" s="235">
        <f t="shared" si="63"/>
        <v>33.105027932960894</v>
      </c>
      <c r="AT98" s="235">
        <f t="shared" si="64"/>
        <v>50.535961542150602</v>
      </c>
      <c r="AU98" s="235">
        <f t="shared" si="65"/>
        <v>15.67409432377119</v>
      </c>
      <c r="AV98">
        <v>100</v>
      </c>
      <c r="AW98" s="235">
        <f t="shared" si="66"/>
        <v>62.766666666666666</v>
      </c>
      <c r="AX98" s="235">
        <f t="shared" si="67"/>
        <v>80.98511149172171</v>
      </c>
      <c r="AY98" s="235">
        <f t="shared" si="68"/>
        <v>44.548221841611614</v>
      </c>
      <c r="AZ98" s="235">
        <f t="shared" si="69"/>
        <v>2941.6666666666665</v>
      </c>
      <c r="BA98" s="235">
        <f t="shared" si="70"/>
        <v>4966.9775952753826</v>
      </c>
      <c r="BB98" s="235">
        <f t="shared" si="71"/>
        <v>916.35573805795048</v>
      </c>
      <c r="BC98" s="235">
        <f t="shared" si="72"/>
        <v>53.18888888888889</v>
      </c>
      <c r="BD98" s="235">
        <f t="shared" si="73"/>
        <v>112.67052202318322</v>
      </c>
      <c r="BE98" s="235">
        <f t="shared" si="74"/>
        <v>-6.2927442454054372</v>
      </c>
      <c r="BF98" s="235">
        <f t="shared" si="75"/>
        <v>3577.2222222222222</v>
      </c>
      <c r="BG98" s="235">
        <f t="shared" si="76"/>
        <v>5636.1265941907786</v>
      </c>
      <c r="BH98" s="235">
        <f t="shared" si="77"/>
        <v>1518.3178502536657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13.2</v>
      </c>
      <c r="CE98" s="102">
        <f t="shared" si="83"/>
        <v>9.4</v>
      </c>
      <c r="CF98" s="102">
        <f t="shared" si="84"/>
        <v>88</v>
      </c>
      <c r="CG98" s="102">
        <f t="shared" si="85"/>
        <v>8.1</v>
      </c>
      <c r="CH98" s="102">
        <f t="shared" si="86"/>
        <v>2.2000000000000002</v>
      </c>
      <c r="CI98" s="102" t="str">
        <f t="shared" si="87"/>
        <v/>
      </c>
      <c r="CJ98" s="102">
        <f t="shared" si="88"/>
        <v>2.7</v>
      </c>
      <c r="CK98" s="102">
        <f t="shared" si="89"/>
        <v>2.9</v>
      </c>
      <c r="CL98" s="102">
        <f t="shared" si="90"/>
        <v>39</v>
      </c>
      <c r="CM98" s="102">
        <f t="shared" si="91"/>
        <v>1300</v>
      </c>
      <c r="CN98" s="102">
        <f t="shared" si="92"/>
        <v>120</v>
      </c>
      <c r="CO98" s="102">
        <f t="shared" si="93"/>
        <v>1800</v>
      </c>
      <c r="CP98" s="102" t="str">
        <f t="shared" si="94"/>
        <v/>
      </c>
    </row>
    <row r="99" spans="2:94">
      <c r="B99" t="s">
        <v>252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10.332000000000001</v>
      </c>
      <c r="AB99" s="233">
        <f t="shared" si="49"/>
        <v>12.739174193481931</v>
      </c>
      <c r="AC99" s="233">
        <f t="shared" si="50"/>
        <v>7.9248258065180703</v>
      </c>
      <c r="AD99">
        <v>2.95</v>
      </c>
      <c r="AE99" s="233">
        <f t="shared" si="51"/>
        <v>7.9374301675977676</v>
      </c>
      <c r="AF99" s="233">
        <f t="shared" si="52"/>
        <v>8.0830597168027865</v>
      </c>
      <c r="AG99" s="233">
        <f t="shared" si="53"/>
        <v>7.7918006183927488</v>
      </c>
      <c r="AH99">
        <v>6.5</v>
      </c>
      <c r="AI99" s="233">
        <f t="shared" si="54"/>
        <v>3.3601117318435763</v>
      </c>
      <c r="AJ99" s="233">
        <f t="shared" si="55"/>
        <v>6.3851512410714601</v>
      </c>
      <c r="AK99" s="233">
        <f t="shared" si="56"/>
        <v>0.33507222261569281</v>
      </c>
      <c r="AL99">
        <v>7</v>
      </c>
      <c r="AM99" s="233">
        <f t="shared" si="57"/>
        <v>48.104347826086951</v>
      </c>
      <c r="AN99" s="233">
        <f t="shared" si="58"/>
        <v>52.277593646348265</v>
      </c>
      <c r="AO99" s="233">
        <f t="shared" si="59"/>
        <v>43.931102005825636</v>
      </c>
      <c r="AP99" s="233" t="str">
        <f t="shared" si="60"/>
        <v/>
      </c>
      <c r="AQ99" s="233" t="e">
        <f t="shared" si="61"/>
        <v>#VALUE!</v>
      </c>
      <c r="AR99" s="233" t="e">
        <f t="shared" si="62"/>
        <v>#VALUE!</v>
      </c>
      <c r="AS99" s="235">
        <f t="shared" si="63"/>
        <v>33.105027932960894</v>
      </c>
      <c r="AT99" s="235">
        <f t="shared" si="64"/>
        <v>50.535961542150602</v>
      </c>
      <c r="AU99" s="235">
        <f t="shared" si="65"/>
        <v>15.67409432377119</v>
      </c>
      <c r="AV99">
        <v>100</v>
      </c>
      <c r="AW99" s="235">
        <f t="shared" si="66"/>
        <v>62.766666666666666</v>
      </c>
      <c r="AX99" s="235">
        <f t="shared" si="67"/>
        <v>80.98511149172171</v>
      </c>
      <c r="AY99" s="235">
        <f t="shared" si="68"/>
        <v>44.548221841611614</v>
      </c>
      <c r="AZ99" s="235">
        <f t="shared" si="69"/>
        <v>2941.6666666666665</v>
      </c>
      <c r="BA99" s="235">
        <f t="shared" si="70"/>
        <v>4966.9775952753826</v>
      </c>
      <c r="BB99" s="235">
        <f t="shared" si="71"/>
        <v>916.35573805795048</v>
      </c>
      <c r="BC99" s="235">
        <f t="shared" si="72"/>
        <v>53.18888888888889</v>
      </c>
      <c r="BD99" s="235">
        <f t="shared" si="73"/>
        <v>112.67052202318322</v>
      </c>
      <c r="BE99" s="235">
        <f t="shared" si="74"/>
        <v>-6.2927442454054372</v>
      </c>
      <c r="BF99" s="235">
        <f t="shared" si="75"/>
        <v>3577.2222222222222</v>
      </c>
      <c r="BG99" s="235">
        <f t="shared" si="76"/>
        <v>5636.1265941907786</v>
      </c>
      <c r="BH99" s="235">
        <f t="shared" si="77"/>
        <v>1518.3178502536657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17.7</v>
      </c>
      <c r="CE99" s="102">
        <f t="shared" si="83"/>
        <v>7.3</v>
      </c>
      <c r="CF99" s="102">
        <f t="shared" si="84"/>
        <v>77</v>
      </c>
      <c r="CG99" s="102">
        <f t="shared" si="85"/>
        <v>7.9</v>
      </c>
      <c r="CH99" s="102">
        <f t="shared" si="86"/>
        <v>1.3</v>
      </c>
      <c r="CI99" s="102" t="str">
        <f t="shared" si="87"/>
        <v/>
      </c>
      <c r="CJ99" s="102">
        <f t="shared" si="88"/>
        <v>1.0900000000000001</v>
      </c>
      <c r="CK99" s="102">
        <f t="shared" si="89"/>
        <v>39</v>
      </c>
      <c r="CL99" s="102">
        <f t="shared" si="90"/>
        <v>66</v>
      </c>
      <c r="CM99" s="102">
        <f t="shared" si="91"/>
        <v>1300</v>
      </c>
      <c r="CN99" s="102">
        <f t="shared" si="92"/>
        <v>52</v>
      </c>
      <c r="CO99" s="102">
        <f t="shared" si="93"/>
        <v>2000</v>
      </c>
      <c r="CP99" s="102" t="str">
        <f t="shared" si="94"/>
        <v/>
      </c>
    </row>
    <row r="100" spans="2:94">
      <c r="B100" t="s">
        <v>252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10.332000000000001</v>
      </c>
      <c r="AB100" s="233">
        <f t="shared" si="49"/>
        <v>12.739174193481931</v>
      </c>
      <c r="AC100" s="233">
        <f t="shared" si="50"/>
        <v>7.9248258065180703</v>
      </c>
      <c r="AD100">
        <v>2.95</v>
      </c>
      <c r="AE100" s="233">
        <f t="shared" si="51"/>
        <v>7.9374301675977676</v>
      </c>
      <c r="AF100" s="233">
        <f t="shared" si="52"/>
        <v>8.0830597168027865</v>
      </c>
      <c r="AG100" s="233">
        <f t="shared" si="53"/>
        <v>7.7918006183927488</v>
      </c>
      <c r="AH100">
        <v>6.5</v>
      </c>
      <c r="AI100" s="233">
        <f t="shared" si="54"/>
        <v>3.3601117318435763</v>
      </c>
      <c r="AJ100" s="233">
        <f t="shared" si="55"/>
        <v>6.3851512410714601</v>
      </c>
      <c r="AK100" s="233">
        <f t="shared" si="56"/>
        <v>0.33507222261569281</v>
      </c>
      <c r="AL100">
        <v>7</v>
      </c>
      <c r="AM100" s="233">
        <f t="shared" si="57"/>
        <v>48.104347826086951</v>
      </c>
      <c r="AN100" s="233">
        <f t="shared" si="58"/>
        <v>52.277593646348265</v>
      </c>
      <c r="AO100" s="233">
        <f t="shared" si="59"/>
        <v>43.931102005825636</v>
      </c>
      <c r="AP100" s="233" t="str">
        <f t="shared" si="60"/>
        <v/>
      </c>
      <c r="AQ100" s="233" t="e">
        <f t="shared" si="61"/>
        <v>#VALUE!</v>
      </c>
      <c r="AR100" s="233" t="e">
        <f t="shared" si="62"/>
        <v>#VALUE!</v>
      </c>
      <c r="AS100" s="235">
        <f t="shared" si="63"/>
        <v>33.105027932960894</v>
      </c>
      <c r="AT100" s="235">
        <f t="shared" si="64"/>
        <v>50.535961542150602</v>
      </c>
      <c r="AU100" s="235">
        <f t="shared" si="65"/>
        <v>15.67409432377119</v>
      </c>
      <c r="AV100">
        <v>100</v>
      </c>
      <c r="AW100" s="235">
        <f t="shared" si="66"/>
        <v>62.766666666666666</v>
      </c>
      <c r="AX100" s="235">
        <f t="shared" si="67"/>
        <v>80.98511149172171</v>
      </c>
      <c r="AY100" s="235">
        <f t="shared" si="68"/>
        <v>44.548221841611614</v>
      </c>
      <c r="AZ100" s="235">
        <f t="shared" si="69"/>
        <v>2941.6666666666665</v>
      </c>
      <c r="BA100" s="235">
        <f t="shared" si="70"/>
        <v>4966.9775952753826</v>
      </c>
      <c r="BB100" s="235">
        <f t="shared" si="71"/>
        <v>916.35573805795048</v>
      </c>
      <c r="BC100" s="235">
        <f t="shared" si="72"/>
        <v>53.18888888888889</v>
      </c>
      <c r="BD100" s="235">
        <f t="shared" si="73"/>
        <v>112.67052202318322</v>
      </c>
      <c r="BE100" s="235">
        <f t="shared" si="74"/>
        <v>-6.2927442454054372</v>
      </c>
      <c r="BF100" s="235">
        <f t="shared" si="75"/>
        <v>3577.2222222222222</v>
      </c>
      <c r="BG100" s="235">
        <f t="shared" si="76"/>
        <v>5636.1265941907786</v>
      </c>
      <c r="BH100" s="235">
        <f t="shared" si="77"/>
        <v>1518.3178502536657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19.100000000000001</v>
      </c>
      <c r="CE100" s="102">
        <f t="shared" si="83"/>
        <v>8.1</v>
      </c>
      <c r="CF100" s="102">
        <f t="shared" si="84"/>
        <v>88</v>
      </c>
      <c r="CG100" s="102">
        <f t="shared" si="85"/>
        <v>8</v>
      </c>
      <c r="CH100" s="102">
        <f t="shared" si="86"/>
        <v>0.76</v>
      </c>
      <c r="CI100" s="102" t="str">
        <f t="shared" si="87"/>
        <v/>
      </c>
      <c r="CJ100" s="102">
        <f t="shared" si="88"/>
        <v>0.82</v>
      </c>
      <c r="CK100" s="102">
        <f t="shared" si="89"/>
        <v>22</v>
      </c>
      <c r="CL100" s="102">
        <f t="shared" si="90"/>
        <v>56</v>
      </c>
      <c r="CM100" s="102">
        <f t="shared" si="91"/>
        <v>1000</v>
      </c>
      <c r="CN100" s="102">
        <f t="shared" si="92"/>
        <v>24</v>
      </c>
      <c r="CO100" s="102">
        <f t="shared" si="93"/>
        <v>1600</v>
      </c>
      <c r="CP100" s="102" t="str">
        <f t="shared" si="94"/>
        <v/>
      </c>
    </row>
    <row r="101" spans="2:94">
      <c r="B101" t="s">
        <v>252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10.332000000000001</v>
      </c>
      <c r="AB101" s="233">
        <f t="shared" si="49"/>
        <v>12.739174193481931</v>
      </c>
      <c r="AC101" s="233">
        <f t="shared" si="50"/>
        <v>7.9248258065180703</v>
      </c>
      <c r="AD101">
        <v>2.95</v>
      </c>
      <c r="AE101" s="233">
        <f t="shared" si="51"/>
        <v>7.9374301675977676</v>
      </c>
      <c r="AF101" s="233">
        <f t="shared" si="52"/>
        <v>8.0830597168027865</v>
      </c>
      <c r="AG101" s="233">
        <f t="shared" si="53"/>
        <v>7.7918006183927488</v>
      </c>
      <c r="AH101">
        <v>6.5</v>
      </c>
      <c r="AI101" s="233">
        <f t="shared" si="54"/>
        <v>3.3601117318435763</v>
      </c>
      <c r="AJ101" s="233">
        <f t="shared" si="55"/>
        <v>6.3851512410714601</v>
      </c>
      <c r="AK101" s="233">
        <f t="shared" si="56"/>
        <v>0.33507222261569281</v>
      </c>
      <c r="AL101">
        <v>7</v>
      </c>
      <c r="AM101" s="233">
        <f t="shared" si="57"/>
        <v>48.104347826086951</v>
      </c>
      <c r="AN101" s="233">
        <f t="shared" si="58"/>
        <v>52.277593646348265</v>
      </c>
      <c r="AO101" s="233">
        <f t="shared" si="59"/>
        <v>43.931102005825636</v>
      </c>
      <c r="AP101" s="233" t="str">
        <f t="shared" si="60"/>
        <v/>
      </c>
      <c r="AQ101" s="233" t="e">
        <f t="shared" si="61"/>
        <v>#VALUE!</v>
      </c>
      <c r="AR101" s="233" t="e">
        <f t="shared" si="62"/>
        <v>#VALUE!</v>
      </c>
      <c r="AS101" s="235">
        <f t="shared" si="63"/>
        <v>33.105027932960894</v>
      </c>
      <c r="AT101" s="235">
        <f t="shared" si="64"/>
        <v>50.535961542150602</v>
      </c>
      <c r="AU101" s="235">
        <f t="shared" si="65"/>
        <v>15.67409432377119</v>
      </c>
      <c r="AV101">
        <v>100</v>
      </c>
      <c r="AW101" s="235">
        <f t="shared" si="66"/>
        <v>62.766666666666666</v>
      </c>
      <c r="AX101" s="235">
        <f t="shared" si="67"/>
        <v>80.98511149172171</v>
      </c>
      <c r="AY101" s="235">
        <f t="shared" si="68"/>
        <v>44.548221841611614</v>
      </c>
      <c r="AZ101" s="235">
        <f t="shared" si="69"/>
        <v>2941.6666666666665</v>
      </c>
      <c r="BA101" s="235">
        <f t="shared" si="70"/>
        <v>4966.9775952753826</v>
      </c>
      <c r="BB101" s="235">
        <f t="shared" si="71"/>
        <v>916.35573805795048</v>
      </c>
      <c r="BC101" s="235">
        <f t="shared" si="72"/>
        <v>53.18888888888889</v>
      </c>
      <c r="BD101" s="235">
        <f t="shared" si="73"/>
        <v>112.67052202318322</v>
      </c>
      <c r="BE101" s="235">
        <f t="shared" si="74"/>
        <v>-6.2927442454054372</v>
      </c>
      <c r="BF101" s="235">
        <f t="shared" si="75"/>
        <v>3577.2222222222222</v>
      </c>
      <c r="BG101" s="235">
        <f t="shared" si="76"/>
        <v>5636.1265941907786</v>
      </c>
      <c r="BH101" s="235">
        <f t="shared" si="77"/>
        <v>1518.3178502536657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18.2</v>
      </c>
      <c r="CE101" s="102">
        <f t="shared" si="83"/>
        <v>7.2</v>
      </c>
      <c r="CF101" s="102">
        <f t="shared" si="84"/>
        <v>76</v>
      </c>
      <c r="CG101" s="102">
        <f t="shared" si="85"/>
        <v>7.9</v>
      </c>
      <c r="CH101" s="102">
        <f t="shared" si="86"/>
        <v>1.5</v>
      </c>
      <c r="CI101" s="102" t="str">
        <f t="shared" si="87"/>
        <v/>
      </c>
      <c r="CJ101" s="102">
        <f t="shared" si="88"/>
        <v>1.1000000000000001</v>
      </c>
      <c r="CK101" s="102">
        <f t="shared" si="89"/>
        <v>23</v>
      </c>
      <c r="CL101" s="102">
        <f t="shared" si="90"/>
        <v>72</v>
      </c>
      <c r="CM101" s="102">
        <f t="shared" si="91"/>
        <v>690</v>
      </c>
      <c r="CN101" s="102">
        <f t="shared" si="92"/>
        <v>25</v>
      </c>
      <c r="CO101" s="102">
        <f t="shared" si="93"/>
        <v>1200</v>
      </c>
      <c r="CP101" s="102" t="str">
        <f t="shared" si="94"/>
        <v/>
      </c>
    </row>
    <row r="102" spans="2:94">
      <c r="B102" t="s">
        <v>252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10.332000000000001</v>
      </c>
      <c r="AB102" s="233">
        <f t="shared" si="49"/>
        <v>12.739174193481931</v>
      </c>
      <c r="AC102" s="233">
        <f t="shared" si="50"/>
        <v>7.9248258065180703</v>
      </c>
      <c r="AD102">
        <v>2.95</v>
      </c>
      <c r="AE102" s="233">
        <f t="shared" si="51"/>
        <v>7.9374301675977676</v>
      </c>
      <c r="AF102" s="233">
        <f t="shared" si="52"/>
        <v>8.0830597168027865</v>
      </c>
      <c r="AG102" s="233">
        <f t="shared" si="53"/>
        <v>7.7918006183927488</v>
      </c>
      <c r="AH102">
        <v>6.5</v>
      </c>
      <c r="AI102" s="233">
        <f t="shared" si="54"/>
        <v>3.3601117318435763</v>
      </c>
      <c r="AJ102" s="233">
        <f t="shared" si="55"/>
        <v>6.3851512410714601</v>
      </c>
      <c r="AK102" s="233">
        <f t="shared" si="56"/>
        <v>0.33507222261569281</v>
      </c>
      <c r="AL102">
        <v>7</v>
      </c>
      <c r="AM102" s="233">
        <f t="shared" si="57"/>
        <v>48.104347826086951</v>
      </c>
      <c r="AN102" s="233">
        <f t="shared" si="58"/>
        <v>52.277593646348265</v>
      </c>
      <c r="AO102" s="233">
        <f t="shared" si="59"/>
        <v>43.931102005825636</v>
      </c>
      <c r="AP102" s="233" t="str">
        <f t="shared" si="60"/>
        <v/>
      </c>
      <c r="AQ102" s="233" t="e">
        <f t="shared" si="61"/>
        <v>#VALUE!</v>
      </c>
      <c r="AR102" s="233" t="e">
        <f t="shared" si="62"/>
        <v>#VALUE!</v>
      </c>
      <c r="AS102" s="235">
        <f t="shared" si="63"/>
        <v>33.105027932960894</v>
      </c>
      <c r="AT102" s="235">
        <f t="shared" si="64"/>
        <v>50.535961542150602</v>
      </c>
      <c r="AU102" s="235">
        <f t="shared" si="65"/>
        <v>15.67409432377119</v>
      </c>
      <c r="AV102">
        <v>100</v>
      </c>
      <c r="AW102" s="235">
        <f t="shared" si="66"/>
        <v>62.766666666666666</v>
      </c>
      <c r="AX102" s="235">
        <f t="shared" si="67"/>
        <v>80.98511149172171</v>
      </c>
      <c r="AY102" s="235">
        <f t="shared" si="68"/>
        <v>44.548221841611614</v>
      </c>
      <c r="AZ102" s="235">
        <f t="shared" si="69"/>
        <v>2941.6666666666665</v>
      </c>
      <c r="BA102" s="235">
        <f t="shared" si="70"/>
        <v>4966.9775952753826</v>
      </c>
      <c r="BB102" s="235">
        <f t="shared" si="71"/>
        <v>916.35573805795048</v>
      </c>
      <c r="BC102" s="235">
        <f t="shared" si="72"/>
        <v>53.18888888888889</v>
      </c>
      <c r="BD102" s="235">
        <f t="shared" si="73"/>
        <v>112.67052202318322</v>
      </c>
      <c r="BE102" s="235">
        <f t="shared" si="74"/>
        <v>-6.2927442454054372</v>
      </c>
      <c r="BF102" s="235">
        <f t="shared" si="75"/>
        <v>3577.2222222222222</v>
      </c>
      <c r="BG102" s="235">
        <f t="shared" si="76"/>
        <v>5636.1265941907786</v>
      </c>
      <c r="BH102" s="235">
        <f t="shared" si="77"/>
        <v>1518.3178502536657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14.4</v>
      </c>
      <c r="CE102" s="102">
        <f t="shared" si="83"/>
        <v>8.3000000000000007</v>
      </c>
      <c r="CF102" s="102">
        <f t="shared" si="84"/>
        <v>81</v>
      </c>
      <c r="CG102" s="102">
        <f t="shared" si="85"/>
        <v>7.9</v>
      </c>
      <c r="CH102" s="102">
        <f t="shared" si="86"/>
        <v>2.7</v>
      </c>
      <c r="CI102" s="102" t="str">
        <f t="shared" si="87"/>
        <v/>
      </c>
      <c r="CJ102" s="102">
        <f t="shared" si="88"/>
        <v>1.4</v>
      </c>
      <c r="CK102" s="102">
        <f t="shared" si="89"/>
        <v>69</v>
      </c>
      <c r="CL102" s="102">
        <f t="shared" si="90"/>
        <v>97</v>
      </c>
      <c r="CM102" s="102">
        <f t="shared" si="91"/>
        <v>6400</v>
      </c>
      <c r="CN102" s="102">
        <f t="shared" si="92"/>
        <v>30</v>
      </c>
      <c r="CO102" s="102">
        <f t="shared" si="93"/>
        <v>6300</v>
      </c>
      <c r="CP102" s="102" t="str">
        <f t="shared" si="94"/>
        <v/>
      </c>
    </row>
    <row r="103" spans="2:94">
      <c r="B103" t="s">
        <v>252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10.332000000000001</v>
      </c>
      <c r="AB103" s="233">
        <f t="shared" si="49"/>
        <v>12.739174193481931</v>
      </c>
      <c r="AC103" s="233">
        <f t="shared" si="50"/>
        <v>7.9248258065180703</v>
      </c>
      <c r="AD103">
        <v>2.95</v>
      </c>
      <c r="AE103" s="233">
        <f t="shared" si="51"/>
        <v>7.9374301675977676</v>
      </c>
      <c r="AF103" s="233">
        <f t="shared" si="52"/>
        <v>8.0830597168027865</v>
      </c>
      <c r="AG103" s="233">
        <f t="shared" si="53"/>
        <v>7.7918006183927488</v>
      </c>
      <c r="AH103">
        <v>6.5</v>
      </c>
      <c r="AI103" s="233">
        <f t="shared" si="54"/>
        <v>3.3601117318435763</v>
      </c>
      <c r="AJ103" s="233">
        <f t="shared" si="55"/>
        <v>6.3851512410714601</v>
      </c>
      <c r="AK103" s="233">
        <f t="shared" si="56"/>
        <v>0.33507222261569281</v>
      </c>
      <c r="AL103">
        <v>7</v>
      </c>
      <c r="AM103" s="233">
        <f t="shared" si="57"/>
        <v>48.104347826086951</v>
      </c>
      <c r="AN103" s="233">
        <f t="shared" si="58"/>
        <v>52.277593646348265</v>
      </c>
      <c r="AO103" s="233">
        <f t="shared" si="59"/>
        <v>43.931102005825636</v>
      </c>
      <c r="AP103" s="233" t="str">
        <f t="shared" si="60"/>
        <v/>
      </c>
      <c r="AQ103" s="233" t="e">
        <f t="shared" si="61"/>
        <v>#VALUE!</v>
      </c>
      <c r="AR103" s="233" t="e">
        <f t="shared" si="62"/>
        <v>#VALUE!</v>
      </c>
      <c r="AS103" s="235">
        <f t="shared" si="63"/>
        <v>33.105027932960894</v>
      </c>
      <c r="AT103" s="235">
        <f t="shared" si="64"/>
        <v>50.535961542150602</v>
      </c>
      <c r="AU103" s="235">
        <f t="shared" si="65"/>
        <v>15.67409432377119</v>
      </c>
      <c r="AV103">
        <v>100</v>
      </c>
      <c r="AW103" s="235">
        <f t="shared" si="66"/>
        <v>62.766666666666666</v>
      </c>
      <c r="AX103" s="235">
        <f t="shared" si="67"/>
        <v>80.98511149172171</v>
      </c>
      <c r="AY103" s="235">
        <f t="shared" si="68"/>
        <v>44.548221841611614</v>
      </c>
      <c r="AZ103" s="235">
        <f t="shared" si="69"/>
        <v>2941.6666666666665</v>
      </c>
      <c r="BA103" s="235">
        <f t="shared" si="70"/>
        <v>4966.9775952753826</v>
      </c>
      <c r="BB103" s="235">
        <f t="shared" si="71"/>
        <v>916.35573805795048</v>
      </c>
      <c r="BC103" s="235">
        <f t="shared" si="72"/>
        <v>53.18888888888889</v>
      </c>
      <c r="BD103" s="235">
        <f t="shared" si="73"/>
        <v>112.67052202318322</v>
      </c>
      <c r="BE103" s="235">
        <f t="shared" si="74"/>
        <v>-6.2927442454054372</v>
      </c>
      <c r="BF103" s="235">
        <f t="shared" si="75"/>
        <v>3577.2222222222222</v>
      </c>
      <c r="BG103" s="235">
        <f t="shared" si="76"/>
        <v>5636.1265941907786</v>
      </c>
      <c r="BH103" s="235">
        <f t="shared" si="77"/>
        <v>1518.3178502536657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12.3</v>
      </c>
      <c r="CE103" s="102">
        <f t="shared" si="83"/>
        <v>9.1</v>
      </c>
      <c r="CF103" s="102">
        <f t="shared" si="84"/>
        <v>85</v>
      </c>
      <c r="CG103" s="102">
        <f t="shared" si="85"/>
        <v>8</v>
      </c>
      <c r="CH103" s="102">
        <f t="shared" si="86"/>
        <v>1.8</v>
      </c>
      <c r="CI103" s="102" t="str">
        <f t="shared" si="87"/>
        <v/>
      </c>
      <c r="CJ103" s="102">
        <f t="shared" si="88"/>
        <v>1.2</v>
      </c>
      <c r="CK103" s="102">
        <f t="shared" si="89"/>
        <v>42</v>
      </c>
      <c r="CL103" s="102">
        <f t="shared" si="90"/>
        <v>67</v>
      </c>
      <c r="CM103" s="102">
        <f t="shared" si="91"/>
        <v>4000</v>
      </c>
      <c r="CN103" s="102">
        <f t="shared" si="92"/>
        <v>28</v>
      </c>
      <c r="CO103" s="102">
        <f t="shared" si="93"/>
        <v>4500</v>
      </c>
      <c r="CP103" s="102" t="str">
        <f t="shared" si="94"/>
        <v/>
      </c>
    </row>
    <row r="104" spans="2:94">
      <c r="B104" t="s">
        <v>252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10.332000000000001</v>
      </c>
      <c r="AB104" s="233">
        <f t="shared" si="49"/>
        <v>12.739174193481931</v>
      </c>
      <c r="AC104" s="233">
        <f t="shared" si="50"/>
        <v>7.9248258065180703</v>
      </c>
      <c r="AD104">
        <v>2.95</v>
      </c>
      <c r="AE104" s="233">
        <f t="shared" si="51"/>
        <v>7.9374301675977676</v>
      </c>
      <c r="AF104" s="233">
        <f t="shared" si="52"/>
        <v>8.0830597168027865</v>
      </c>
      <c r="AG104" s="233">
        <f t="shared" si="53"/>
        <v>7.7918006183927488</v>
      </c>
      <c r="AH104">
        <v>6.5</v>
      </c>
      <c r="AI104" s="233">
        <f t="shared" si="54"/>
        <v>3.3601117318435763</v>
      </c>
      <c r="AJ104" s="233">
        <f t="shared" si="55"/>
        <v>6.3851512410714601</v>
      </c>
      <c r="AK104" s="233">
        <f t="shared" si="56"/>
        <v>0.33507222261569281</v>
      </c>
      <c r="AL104">
        <v>7</v>
      </c>
      <c r="AM104" s="233">
        <f t="shared" si="57"/>
        <v>48.104347826086951</v>
      </c>
      <c r="AN104" s="233">
        <f t="shared" si="58"/>
        <v>52.277593646348265</v>
      </c>
      <c r="AO104" s="233">
        <f t="shared" si="59"/>
        <v>43.931102005825636</v>
      </c>
      <c r="AP104" s="233" t="str">
        <f t="shared" si="60"/>
        <v/>
      </c>
      <c r="AQ104" s="233" t="e">
        <f t="shared" si="61"/>
        <v>#VALUE!</v>
      </c>
      <c r="AR104" s="233" t="e">
        <f t="shared" si="62"/>
        <v>#VALUE!</v>
      </c>
      <c r="AS104" s="235">
        <f t="shared" si="63"/>
        <v>33.105027932960894</v>
      </c>
      <c r="AT104" s="235">
        <f t="shared" si="64"/>
        <v>50.535961542150602</v>
      </c>
      <c r="AU104" s="235">
        <f t="shared" si="65"/>
        <v>15.67409432377119</v>
      </c>
      <c r="AV104">
        <v>100</v>
      </c>
      <c r="AW104" s="235">
        <f t="shared" si="66"/>
        <v>62.766666666666666</v>
      </c>
      <c r="AX104" s="235">
        <f t="shared" si="67"/>
        <v>80.98511149172171</v>
      </c>
      <c r="AY104" s="235">
        <f t="shared" si="68"/>
        <v>44.548221841611614</v>
      </c>
      <c r="AZ104" s="235">
        <f t="shared" si="69"/>
        <v>2941.6666666666665</v>
      </c>
      <c r="BA104" s="235">
        <f t="shared" si="70"/>
        <v>4966.9775952753826</v>
      </c>
      <c r="BB104" s="235">
        <f t="shared" si="71"/>
        <v>916.35573805795048</v>
      </c>
      <c r="BC104" s="235">
        <f t="shared" si="72"/>
        <v>53.18888888888889</v>
      </c>
      <c r="BD104" s="235">
        <f t="shared" si="73"/>
        <v>112.67052202318322</v>
      </c>
      <c r="BE104" s="235">
        <f t="shared" si="74"/>
        <v>-6.2927442454054372</v>
      </c>
      <c r="BF104" s="235">
        <f t="shared" si="75"/>
        <v>3577.2222222222222</v>
      </c>
      <c r="BG104" s="235">
        <f t="shared" si="76"/>
        <v>5636.1265941907786</v>
      </c>
      <c r="BH104" s="235">
        <f t="shared" si="77"/>
        <v>1518.3178502536657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5.0999999999999996</v>
      </c>
      <c r="CE104" s="102">
        <f t="shared" si="83"/>
        <v>12.2</v>
      </c>
      <c r="CF104" s="102">
        <f t="shared" si="84"/>
        <v>96</v>
      </c>
      <c r="CG104" s="102">
        <f t="shared" si="85"/>
        <v>8.1</v>
      </c>
      <c r="CH104" s="102">
        <f t="shared" si="86"/>
        <v>2.9</v>
      </c>
      <c r="CI104" s="102" t="str">
        <f t="shared" si="87"/>
        <v/>
      </c>
      <c r="CJ104" s="102">
        <f t="shared" si="88"/>
        <v>1.6</v>
      </c>
      <c r="CK104" s="102">
        <f t="shared" si="89"/>
        <v>46</v>
      </c>
      <c r="CL104" s="102">
        <f t="shared" si="90"/>
        <v>65</v>
      </c>
      <c r="CM104" s="102">
        <f t="shared" si="91"/>
        <v>3100</v>
      </c>
      <c r="CN104" s="102">
        <f t="shared" si="92"/>
        <v>32</v>
      </c>
      <c r="CO104" s="102">
        <f t="shared" si="93"/>
        <v>3600</v>
      </c>
      <c r="CP104" s="102" t="str">
        <f t="shared" si="94"/>
        <v/>
      </c>
    </row>
    <row r="105" spans="2:94">
      <c r="B105" t="s">
        <v>252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10.332000000000001</v>
      </c>
      <c r="AB105" s="233">
        <f t="shared" si="49"/>
        <v>12.739174193481931</v>
      </c>
      <c r="AC105" s="233">
        <f t="shared" si="50"/>
        <v>7.9248258065180703</v>
      </c>
      <c r="AD105">
        <v>2.95</v>
      </c>
      <c r="AE105" s="233">
        <f t="shared" si="51"/>
        <v>7.9374301675977676</v>
      </c>
      <c r="AF105" s="233">
        <f t="shared" si="52"/>
        <v>8.0830597168027865</v>
      </c>
      <c r="AG105" s="233">
        <f t="shared" si="53"/>
        <v>7.7918006183927488</v>
      </c>
      <c r="AH105">
        <v>6.5</v>
      </c>
      <c r="AI105" s="233">
        <f t="shared" si="54"/>
        <v>3.3601117318435763</v>
      </c>
      <c r="AJ105" s="233">
        <f t="shared" si="55"/>
        <v>6.3851512410714601</v>
      </c>
      <c r="AK105" s="233">
        <f t="shared" si="56"/>
        <v>0.33507222261569281</v>
      </c>
      <c r="AL105">
        <v>7</v>
      </c>
      <c r="AM105" s="233">
        <f t="shared" si="57"/>
        <v>48.104347826086951</v>
      </c>
      <c r="AN105" s="233">
        <f t="shared" si="58"/>
        <v>52.277593646348265</v>
      </c>
      <c r="AO105" s="233">
        <f t="shared" si="59"/>
        <v>43.931102005825636</v>
      </c>
      <c r="AP105" s="233" t="str">
        <f t="shared" si="60"/>
        <v/>
      </c>
      <c r="AQ105" s="233" t="e">
        <f t="shared" si="61"/>
        <v>#VALUE!</v>
      </c>
      <c r="AR105" s="233" t="e">
        <f t="shared" si="62"/>
        <v>#VALUE!</v>
      </c>
      <c r="AS105" s="235">
        <f t="shared" si="63"/>
        <v>33.105027932960894</v>
      </c>
      <c r="AT105" s="235">
        <f t="shared" si="64"/>
        <v>50.535961542150602</v>
      </c>
      <c r="AU105" s="235">
        <f t="shared" si="65"/>
        <v>15.67409432377119</v>
      </c>
      <c r="AV105">
        <v>100</v>
      </c>
      <c r="AW105" s="235">
        <f t="shared" si="66"/>
        <v>62.766666666666666</v>
      </c>
      <c r="AX105" s="235">
        <f t="shared" si="67"/>
        <v>80.98511149172171</v>
      </c>
      <c r="AY105" s="235">
        <f t="shared" si="68"/>
        <v>44.548221841611614</v>
      </c>
      <c r="AZ105" s="235">
        <f t="shared" si="69"/>
        <v>2941.6666666666665</v>
      </c>
      <c r="BA105" s="235">
        <f t="shared" si="70"/>
        <v>4966.9775952753826</v>
      </c>
      <c r="BB105" s="235">
        <f t="shared" si="71"/>
        <v>916.35573805795048</v>
      </c>
      <c r="BC105" s="235">
        <f t="shared" si="72"/>
        <v>53.18888888888889</v>
      </c>
      <c r="BD105" s="235">
        <f t="shared" si="73"/>
        <v>112.67052202318322</v>
      </c>
      <c r="BE105" s="235">
        <f t="shared" si="74"/>
        <v>-6.2927442454054372</v>
      </c>
      <c r="BF105" s="235">
        <f t="shared" si="75"/>
        <v>3577.2222222222222</v>
      </c>
      <c r="BG105" s="235">
        <f t="shared" si="76"/>
        <v>5636.1265941907786</v>
      </c>
      <c r="BH105" s="235">
        <f t="shared" si="77"/>
        <v>1518.3178502536657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3.1</v>
      </c>
      <c r="CE105" s="102">
        <f t="shared" si="83"/>
        <v>12.5</v>
      </c>
      <c r="CF105" s="102">
        <f t="shared" si="84"/>
        <v>96</v>
      </c>
      <c r="CG105" s="102">
        <f t="shared" si="85"/>
        <v>8</v>
      </c>
      <c r="CH105" s="102">
        <f t="shared" si="86"/>
        <v>5.4</v>
      </c>
      <c r="CI105" s="102" t="str">
        <f t="shared" si="87"/>
        <v/>
      </c>
      <c r="CJ105" s="102">
        <f t="shared" si="88"/>
        <v>1.4</v>
      </c>
      <c r="CK105" s="102">
        <f t="shared" si="89"/>
        <v>44</v>
      </c>
      <c r="CL105" s="102">
        <f t="shared" si="90"/>
        <v>65</v>
      </c>
      <c r="CM105" s="102">
        <f t="shared" si="91"/>
        <v>3800</v>
      </c>
      <c r="CN105" s="102">
        <f t="shared" si="92"/>
        <v>60</v>
      </c>
      <c r="CO105" s="102">
        <f t="shared" si="93"/>
        <v>4600</v>
      </c>
      <c r="CP105" s="102" t="str">
        <f t="shared" si="94"/>
        <v/>
      </c>
    </row>
    <row r="106" spans="2:94">
      <c r="B106" t="s">
        <v>252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10.332000000000001</v>
      </c>
      <c r="AB106" s="233">
        <f t="shared" si="49"/>
        <v>12.739174193481931</v>
      </c>
      <c r="AC106" s="233">
        <f t="shared" si="50"/>
        <v>7.9248258065180703</v>
      </c>
      <c r="AD106">
        <v>2.95</v>
      </c>
      <c r="AE106" s="233">
        <f t="shared" si="51"/>
        <v>7.9374301675977676</v>
      </c>
      <c r="AF106" s="233">
        <f t="shared" si="52"/>
        <v>8.0830597168027865</v>
      </c>
      <c r="AG106" s="233">
        <f t="shared" si="53"/>
        <v>7.7918006183927488</v>
      </c>
      <c r="AH106">
        <v>6.5</v>
      </c>
      <c r="AI106" s="233">
        <f t="shared" si="54"/>
        <v>3.3601117318435763</v>
      </c>
      <c r="AJ106" s="233">
        <f t="shared" si="55"/>
        <v>6.3851512410714601</v>
      </c>
      <c r="AK106" s="233">
        <f t="shared" si="56"/>
        <v>0.33507222261569281</v>
      </c>
      <c r="AL106">
        <v>7</v>
      </c>
      <c r="AM106" s="233">
        <f t="shared" si="57"/>
        <v>48.104347826086951</v>
      </c>
      <c r="AN106" s="233">
        <f t="shared" si="58"/>
        <v>52.277593646348265</v>
      </c>
      <c r="AO106" s="233">
        <f t="shared" si="59"/>
        <v>43.931102005825636</v>
      </c>
      <c r="AP106" s="233" t="str">
        <f t="shared" si="60"/>
        <v/>
      </c>
      <c r="AQ106" s="233" t="e">
        <f t="shared" si="61"/>
        <v>#VALUE!</v>
      </c>
      <c r="AR106" s="233" t="e">
        <f t="shared" si="62"/>
        <v>#VALUE!</v>
      </c>
      <c r="AS106" s="235">
        <f t="shared" si="63"/>
        <v>33.105027932960894</v>
      </c>
      <c r="AT106" s="235">
        <f t="shared" si="64"/>
        <v>50.535961542150602</v>
      </c>
      <c r="AU106" s="235">
        <f t="shared" si="65"/>
        <v>15.67409432377119</v>
      </c>
      <c r="AV106">
        <v>100</v>
      </c>
      <c r="AW106" s="235">
        <f t="shared" si="66"/>
        <v>62.766666666666666</v>
      </c>
      <c r="AX106" s="235">
        <f t="shared" si="67"/>
        <v>80.98511149172171</v>
      </c>
      <c r="AY106" s="235">
        <f t="shared" si="68"/>
        <v>44.548221841611614</v>
      </c>
      <c r="AZ106" s="235">
        <f t="shared" si="69"/>
        <v>2941.6666666666665</v>
      </c>
      <c r="BA106" s="235">
        <f t="shared" si="70"/>
        <v>4966.9775952753826</v>
      </c>
      <c r="BB106" s="235">
        <f t="shared" si="71"/>
        <v>916.35573805795048</v>
      </c>
      <c r="BC106" s="235">
        <f t="shared" si="72"/>
        <v>53.18888888888889</v>
      </c>
      <c r="BD106" s="235">
        <f t="shared" si="73"/>
        <v>112.67052202318322</v>
      </c>
      <c r="BE106" s="235">
        <f t="shared" si="74"/>
        <v>-6.2927442454054372</v>
      </c>
      <c r="BF106" s="235">
        <f t="shared" si="75"/>
        <v>3577.2222222222222</v>
      </c>
      <c r="BG106" s="235">
        <f t="shared" si="76"/>
        <v>5636.1265941907786</v>
      </c>
      <c r="BH106" s="235">
        <f t="shared" si="77"/>
        <v>1518.3178502536657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2.1</v>
      </c>
      <c r="CE106" s="102">
        <f t="shared" si="83"/>
        <v>13.2</v>
      </c>
      <c r="CF106" s="102">
        <f t="shared" si="84"/>
        <v>96</v>
      </c>
      <c r="CG106" s="102">
        <f t="shared" si="85"/>
        <v>7.91</v>
      </c>
      <c r="CH106" s="102">
        <f t="shared" si="86"/>
        <v>7.9</v>
      </c>
      <c r="CI106" s="102" t="str">
        <f t="shared" si="87"/>
        <v/>
      </c>
      <c r="CJ106" s="102">
        <f t="shared" si="88"/>
        <v>3.1</v>
      </c>
      <c r="CK106" s="102">
        <f t="shared" si="89"/>
        <v>44</v>
      </c>
      <c r="CL106" s="102">
        <f t="shared" si="90"/>
        <v>78</v>
      </c>
      <c r="CM106" s="102">
        <f t="shared" si="91"/>
        <v>3900</v>
      </c>
      <c r="CN106" s="102">
        <f t="shared" si="92"/>
        <v>91</v>
      </c>
      <c r="CO106" s="102">
        <f t="shared" si="93"/>
        <v>10000</v>
      </c>
      <c r="CP106" s="102" t="str">
        <f t="shared" si="94"/>
        <v/>
      </c>
    </row>
    <row r="107" spans="2:94">
      <c r="B107" t="s">
        <v>252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10.332000000000001</v>
      </c>
      <c r="AB107" s="233">
        <f t="shared" si="49"/>
        <v>12.739174193481931</v>
      </c>
      <c r="AC107" s="233">
        <f t="shared" si="50"/>
        <v>7.9248258065180703</v>
      </c>
      <c r="AD107">
        <v>2.95</v>
      </c>
      <c r="AE107" s="233">
        <f t="shared" si="51"/>
        <v>7.9374301675977676</v>
      </c>
      <c r="AF107" s="233">
        <f t="shared" si="52"/>
        <v>8.0830597168027865</v>
      </c>
      <c r="AG107" s="233">
        <f t="shared" si="53"/>
        <v>7.7918006183927488</v>
      </c>
      <c r="AH107">
        <v>6.5</v>
      </c>
      <c r="AI107" s="233">
        <f t="shared" si="54"/>
        <v>3.3601117318435763</v>
      </c>
      <c r="AJ107" s="233">
        <f t="shared" si="55"/>
        <v>6.3851512410714601</v>
      </c>
      <c r="AK107" s="233">
        <f t="shared" si="56"/>
        <v>0.33507222261569281</v>
      </c>
      <c r="AL107">
        <v>7</v>
      </c>
      <c r="AM107" s="233">
        <f t="shared" si="57"/>
        <v>48.104347826086951</v>
      </c>
      <c r="AN107" s="233">
        <f t="shared" si="58"/>
        <v>52.277593646348265</v>
      </c>
      <c r="AO107" s="233">
        <f t="shared" si="59"/>
        <v>43.931102005825636</v>
      </c>
      <c r="AP107" s="233" t="str">
        <f t="shared" si="60"/>
        <v/>
      </c>
      <c r="AQ107" s="233" t="e">
        <f t="shared" si="61"/>
        <v>#VALUE!</v>
      </c>
      <c r="AR107" s="233" t="e">
        <f t="shared" si="62"/>
        <v>#VALUE!</v>
      </c>
      <c r="AS107" s="235">
        <f t="shared" si="63"/>
        <v>33.105027932960894</v>
      </c>
      <c r="AT107" s="235">
        <f t="shared" si="64"/>
        <v>50.535961542150602</v>
      </c>
      <c r="AU107" s="235">
        <f t="shared" si="65"/>
        <v>15.67409432377119</v>
      </c>
      <c r="AV107">
        <v>100</v>
      </c>
      <c r="AW107" s="235">
        <f t="shared" si="66"/>
        <v>62.766666666666666</v>
      </c>
      <c r="AX107" s="235">
        <f t="shared" si="67"/>
        <v>80.98511149172171</v>
      </c>
      <c r="AY107" s="235">
        <f t="shared" si="68"/>
        <v>44.548221841611614</v>
      </c>
      <c r="AZ107" s="235">
        <f t="shared" si="69"/>
        <v>2941.6666666666665</v>
      </c>
      <c r="BA107" s="235">
        <f t="shared" si="70"/>
        <v>4966.9775952753826</v>
      </c>
      <c r="BB107" s="235">
        <f t="shared" si="71"/>
        <v>916.35573805795048</v>
      </c>
      <c r="BC107" s="235">
        <f t="shared" si="72"/>
        <v>53.18888888888889</v>
      </c>
      <c r="BD107" s="235">
        <f t="shared" si="73"/>
        <v>112.67052202318322</v>
      </c>
      <c r="BE107" s="235">
        <f t="shared" si="74"/>
        <v>-6.2927442454054372</v>
      </c>
      <c r="BF107" s="235">
        <f t="shared" si="75"/>
        <v>3577.2222222222222</v>
      </c>
      <c r="BG107" s="235">
        <f t="shared" si="76"/>
        <v>5636.1265941907786</v>
      </c>
      <c r="BH107" s="235">
        <f t="shared" si="77"/>
        <v>1518.3178502536657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2.8</v>
      </c>
      <c r="CE107" s="102">
        <f t="shared" si="83"/>
        <v>12.7</v>
      </c>
      <c r="CF107" s="102">
        <f t="shared" si="84"/>
        <v>94</v>
      </c>
      <c r="CG107" s="102">
        <f t="shared" si="85"/>
        <v>7.81</v>
      </c>
      <c r="CH107" s="102">
        <f t="shared" si="86"/>
        <v>5.8</v>
      </c>
      <c r="CI107" s="102" t="str">
        <f t="shared" si="87"/>
        <v/>
      </c>
      <c r="CJ107" s="102">
        <f t="shared" si="88"/>
        <v>3.7</v>
      </c>
      <c r="CK107" s="102">
        <f t="shared" si="89"/>
        <v>34</v>
      </c>
      <c r="CL107" s="102">
        <f t="shared" si="90"/>
        <v>60</v>
      </c>
      <c r="CM107" s="102">
        <f t="shared" si="91"/>
        <v>4200</v>
      </c>
      <c r="CN107" s="102">
        <f t="shared" si="92"/>
        <v>63</v>
      </c>
      <c r="CO107" s="102">
        <f t="shared" si="93"/>
        <v>4400</v>
      </c>
      <c r="CP107" s="102" t="str">
        <f t="shared" si="94"/>
        <v/>
      </c>
    </row>
    <row r="108" spans="2:94">
      <c r="B108" t="s">
        <v>252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10.332000000000001</v>
      </c>
      <c r="AB108" s="233">
        <f t="shared" si="49"/>
        <v>12.739174193481931</v>
      </c>
      <c r="AC108" s="233">
        <f t="shared" si="50"/>
        <v>7.9248258065180703</v>
      </c>
      <c r="AD108">
        <v>2.95</v>
      </c>
      <c r="AE108" s="233">
        <f t="shared" si="51"/>
        <v>7.9374301675977676</v>
      </c>
      <c r="AF108" s="233">
        <f t="shared" si="52"/>
        <v>8.0830597168027865</v>
      </c>
      <c r="AG108" s="233">
        <f t="shared" si="53"/>
        <v>7.7918006183927488</v>
      </c>
      <c r="AH108">
        <v>6.5</v>
      </c>
      <c r="AI108" s="233">
        <f t="shared" si="54"/>
        <v>3.3601117318435763</v>
      </c>
      <c r="AJ108" s="233">
        <f t="shared" si="55"/>
        <v>6.3851512410714601</v>
      </c>
      <c r="AK108" s="233">
        <f t="shared" si="56"/>
        <v>0.33507222261569281</v>
      </c>
      <c r="AL108">
        <v>7</v>
      </c>
      <c r="AM108" s="233">
        <f t="shared" si="57"/>
        <v>48.104347826086951</v>
      </c>
      <c r="AN108" s="233">
        <f t="shared" si="58"/>
        <v>52.277593646348265</v>
      </c>
      <c r="AO108" s="233">
        <f t="shared" si="59"/>
        <v>43.931102005825636</v>
      </c>
      <c r="AP108" s="233" t="str">
        <f t="shared" si="60"/>
        <v/>
      </c>
      <c r="AQ108" s="233" t="e">
        <f t="shared" si="61"/>
        <v>#VALUE!</v>
      </c>
      <c r="AR108" s="233" t="e">
        <f t="shared" si="62"/>
        <v>#VALUE!</v>
      </c>
      <c r="AS108" s="235">
        <f t="shared" si="63"/>
        <v>33.105027932960894</v>
      </c>
      <c r="AT108" s="235">
        <f t="shared" si="64"/>
        <v>50.535961542150602</v>
      </c>
      <c r="AU108" s="235">
        <f t="shared" si="65"/>
        <v>15.67409432377119</v>
      </c>
      <c r="AV108">
        <v>100</v>
      </c>
      <c r="AW108" s="235">
        <f t="shared" si="66"/>
        <v>62.766666666666666</v>
      </c>
      <c r="AX108" s="235">
        <f t="shared" si="67"/>
        <v>80.98511149172171</v>
      </c>
      <c r="AY108" s="235">
        <f t="shared" si="68"/>
        <v>44.548221841611614</v>
      </c>
      <c r="AZ108" s="235">
        <f t="shared" si="69"/>
        <v>2941.6666666666665</v>
      </c>
      <c r="BA108" s="235">
        <f t="shared" si="70"/>
        <v>4966.9775952753826</v>
      </c>
      <c r="BB108" s="235">
        <f t="shared" si="71"/>
        <v>916.35573805795048</v>
      </c>
      <c r="BC108" s="235">
        <f t="shared" si="72"/>
        <v>53.18888888888889</v>
      </c>
      <c r="BD108" s="235">
        <f t="shared" si="73"/>
        <v>112.67052202318322</v>
      </c>
      <c r="BE108" s="235">
        <f t="shared" si="74"/>
        <v>-6.2927442454054372</v>
      </c>
      <c r="BF108" s="235">
        <f t="shared" si="75"/>
        <v>3577.2222222222222</v>
      </c>
      <c r="BG108" s="235">
        <f t="shared" si="76"/>
        <v>5636.1265941907786</v>
      </c>
      <c r="BH108" s="235">
        <f t="shared" si="77"/>
        <v>1518.3178502536657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3.5</v>
      </c>
      <c r="CE108" s="102">
        <f t="shared" si="83"/>
        <v>12.5</v>
      </c>
      <c r="CF108" s="102">
        <f t="shared" si="84"/>
        <v>94</v>
      </c>
      <c r="CG108" s="102">
        <f t="shared" si="85"/>
        <v>7.79</v>
      </c>
      <c r="CH108" s="102">
        <f t="shared" si="86"/>
        <v>19</v>
      </c>
      <c r="CI108" s="102" t="str">
        <f t="shared" si="87"/>
        <v/>
      </c>
      <c r="CJ108" s="102">
        <f t="shared" si="88"/>
        <v>5.9</v>
      </c>
      <c r="CK108" s="102">
        <f t="shared" si="89"/>
        <v>41</v>
      </c>
      <c r="CL108" s="102">
        <f t="shared" si="90"/>
        <v>100</v>
      </c>
      <c r="CM108" s="102">
        <f t="shared" si="91"/>
        <v>3000</v>
      </c>
      <c r="CN108" s="102">
        <f t="shared" si="92"/>
        <v>200</v>
      </c>
      <c r="CO108" s="102">
        <f t="shared" si="93"/>
        <v>3900</v>
      </c>
      <c r="CP108" s="102" t="str">
        <f t="shared" si="94"/>
        <v/>
      </c>
    </row>
    <row r="109" spans="2:94">
      <c r="B109" t="s">
        <v>252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148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10.332000000000001</v>
      </c>
      <c r="AB109" s="233">
        <f t="shared" si="49"/>
        <v>12.739174193481931</v>
      </c>
      <c r="AC109" s="233">
        <f t="shared" si="50"/>
        <v>7.9248258065180703</v>
      </c>
      <c r="AD109">
        <v>2.95</v>
      </c>
      <c r="AE109" s="233">
        <f t="shared" si="51"/>
        <v>7.9374301675977676</v>
      </c>
      <c r="AF109" s="233">
        <f t="shared" si="52"/>
        <v>8.0830597168027865</v>
      </c>
      <c r="AG109" s="233">
        <f t="shared" si="53"/>
        <v>7.7918006183927488</v>
      </c>
      <c r="AH109">
        <v>6.5</v>
      </c>
      <c r="AI109" s="233">
        <f t="shared" si="54"/>
        <v>3.3601117318435763</v>
      </c>
      <c r="AJ109" s="233">
        <f t="shared" si="55"/>
        <v>6.3851512410714601</v>
      </c>
      <c r="AK109" s="233">
        <f t="shared" si="56"/>
        <v>0.33507222261569281</v>
      </c>
      <c r="AL109">
        <v>7</v>
      </c>
      <c r="AM109" s="233">
        <f t="shared" si="57"/>
        <v>48.104347826086951</v>
      </c>
      <c r="AN109" s="233">
        <f t="shared" si="58"/>
        <v>52.277593646348265</v>
      </c>
      <c r="AO109" s="233">
        <f t="shared" si="59"/>
        <v>43.931102005825636</v>
      </c>
      <c r="AP109" s="233" t="str">
        <f t="shared" si="60"/>
        <v/>
      </c>
      <c r="AQ109" s="233" t="e">
        <f t="shared" si="61"/>
        <v>#VALUE!</v>
      </c>
      <c r="AR109" s="233" t="e">
        <f t="shared" si="62"/>
        <v>#VALUE!</v>
      </c>
      <c r="AS109" s="235">
        <f t="shared" si="63"/>
        <v>33.105027932960894</v>
      </c>
      <c r="AT109" s="235">
        <f t="shared" si="64"/>
        <v>50.535961542150602</v>
      </c>
      <c r="AU109" s="235">
        <f t="shared" si="65"/>
        <v>15.67409432377119</v>
      </c>
      <c r="AV109">
        <v>100</v>
      </c>
      <c r="AW109" s="235">
        <f t="shared" si="66"/>
        <v>62.766666666666666</v>
      </c>
      <c r="AX109" s="235">
        <f t="shared" si="67"/>
        <v>80.98511149172171</v>
      </c>
      <c r="AY109" s="235">
        <f t="shared" si="68"/>
        <v>44.548221841611614</v>
      </c>
      <c r="AZ109" s="235">
        <f t="shared" si="69"/>
        <v>2941.6666666666665</v>
      </c>
      <c r="BA109" s="235">
        <f t="shared" si="70"/>
        <v>4966.9775952753826</v>
      </c>
      <c r="BB109" s="235">
        <f t="shared" si="71"/>
        <v>916.35573805795048</v>
      </c>
      <c r="BC109" s="235">
        <f t="shared" si="72"/>
        <v>53.18888888888889</v>
      </c>
      <c r="BD109" s="235">
        <f t="shared" si="73"/>
        <v>112.67052202318322</v>
      </c>
      <c r="BE109" s="235">
        <f t="shared" si="74"/>
        <v>-6.2927442454054372</v>
      </c>
      <c r="BF109" s="235">
        <f t="shared" si="75"/>
        <v>3577.2222222222222</v>
      </c>
      <c r="BG109" s="235">
        <f t="shared" si="76"/>
        <v>5636.1265941907786</v>
      </c>
      <c r="BH109" s="235">
        <f t="shared" si="77"/>
        <v>1518.3178502536657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9.1</v>
      </c>
      <c r="CE109" s="102">
        <f t="shared" si="83"/>
        <v>13.2</v>
      </c>
      <c r="CF109" s="102">
        <f t="shared" si="84"/>
        <v>115</v>
      </c>
      <c r="CG109" s="102">
        <f t="shared" si="85"/>
        <v>8.25</v>
      </c>
      <c r="CH109" s="102">
        <f t="shared" si="86"/>
        <v>5.6</v>
      </c>
      <c r="CI109" s="102" t="str">
        <f t="shared" si="87"/>
        <v/>
      </c>
      <c r="CJ109" s="102">
        <f t="shared" si="88"/>
        <v>5.6</v>
      </c>
      <c r="CK109" s="102">
        <f t="shared" si="89"/>
        <v>6.2</v>
      </c>
      <c r="CL109" s="102">
        <f t="shared" si="90"/>
        <v>40</v>
      </c>
      <c r="CM109" s="102">
        <f t="shared" si="91"/>
        <v>2800</v>
      </c>
      <c r="CN109" s="102">
        <f t="shared" si="92"/>
        <v>10</v>
      </c>
      <c r="CO109" s="102">
        <f t="shared" si="93"/>
        <v>3500</v>
      </c>
      <c r="CP109" s="102" t="str">
        <f t="shared" si="94"/>
        <v/>
      </c>
    </row>
    <row r="110" spans="2:94">
      <c r="B110" t="s">
        <v>252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10.332000000000001</v>
      </c>
      <c r="AB110" s="233">
        <f t="shared" si="49"/>
        <v>12.739174193481931</v>
      </c>
      <c r="AC110" s="233">
        <f t="shared" si="50"/>
        <v>7.9248258065180703</v>
      </c>
      <c r="AD110">
        <v>2.95</v>
      </c>
      <c r="AE110" s="233">
        <f t="shared" si="51"/>
        <v>7.9374301675977676</v>
      </c>
      <c r="AF110" s="233">
        <f t="shared" si="52"/>
        <v>8.0830597168027865</v>
      </c>
      <c r="AG110" s="233">
        <f t="shared" si="53"/>
        <v>7.7918006183927488</v>
      </c>
      <c r="AH110">
        <v>6.5</v>
      </c>
      <c r="AI110" s="233">
        <f t="shared" si="54"/>
        <v>3.3601117318435763</v>
      </c>
      <c r="AJ110" s="233">
        <f t="shared" si="55"/>
        <v>6.3851512410714601</v>
      </c>
      <c r="AK110" s="233">
        <f t="shared" si="56"/>
        <v>0.33507222261569281</v>
      </c>
      <c r="AL110">
        <v>7</v>
      </c>
      <c r="AM110" s="233">
        <f t="shared" si="57"/>
        <v>48.104347826086951</v>
      </c>
      <c r="AN110" s="233">
        <f t="shared" si="58"/>
        <v>52.277593646348265</v>
      </c>
      <c r="AO110" s="233">
        <f t="shared" si="59"/>
        <v>43.931102005825636</v>
      </c>
      <c r="AP110" s="233" t="str">
        <f t="shared" si="60"/>
        <v/>
      </c>
      <c r="AQ110" s="233" t="e">
        <f t="shared" si="61"/>
        <v>#VALUE!</v>
      </c>
      <c r="AR110" s="233" t="e">
        <f t="shared" si="62"/>
        <v>#VALUE!</v>
      </c>
      <c r="AS110" s="235">
        <f t="shared" si="63"/>
        <v>33.105027932960894</v>
      </c>
      <c r="AT110" s="235">
        <f t="shared" si="64"/>
        <v>50.535961542150602</v>
      </c>
      <c r="AU110" s="235">
        <f t="shared" si="65"/>
        <v>15.67409432377119</v>
      </c>
      <c r="AV110">
        <v>100</v>
      </c>
      <c r="AW110" s="235">
        <f t="shared" si="66"/>
        <v>62.766666666666666</v>
      </c>
      <c r="AX110" s="235">
        <f t="shared" si="67"/>
        <v>80.98511149172171</v>
      </c>
      <c r="AY110" s="235">
        <f t="shared" si="68"/>
        <v>44.548221841611614</v>
      </c>
      <c r="AZ110" s="235">
        <f t="shared" si="69"/>
        <v>2941.6666666666665</v>
      </c>
      <c r="BA110" s="235">
        <f t="shared" si="70"/>
        <v>4966.9775952753826</v>
      </c>
      <c r="BB110" s="235">
        <f t="shared" si="71"/>
        <v>916.35573805795048</v>
      </c>
      <c r="BC110" s="235">
        <f t="shared" si="72"/>
        <v>53.18888888888889</v>
      </c>
      <c r="BD110" s="235">
        <f t="shared" si="73"/>
        <v>112.67052202318322</v>
      </c>
      <c r="BE110" s="235">
        <f t="shared" si="74"/>
        <v>-6.2927442454054372</v>
      </c>
      <c r="BF110" s="235">
        <f t="shared" si="75"/>
        <v>3577.2222222222222</v>
      </c>
      <c r="BG110" s="235">
        <f t="shared" si="76"/>
        <v>5636.1265941907786</v>
      </c>
      <c r="BH110" s="235">
        <f t="shared" si="77"/>
        <v>1518.3178502536657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16.600000000000001</v>
      </c>
      <c r="CE110" s="102">
        <f t="shared" si="83"/>
        <v>8.1999999999999993</v>
      </c>
      <c r="CF110" s="102">
        <f t="shared" si="84"/>
        <v>84</v>
      </c>
      <c r="CG110" s="102">
        <f t="shared" si="85"/>
        <v>7.96</v>
      </c>
      <c r="CH110" s="102">
        <f t="shared" si="86"/>
        <v>2.8</v>
      </c>
      <c r="CI110" s="102" t="str">
        <f t="shared" si="87"/>
        <v/>
      </c>
      <c r="CJ110" s="102">
        <f t="shared" si="88"/>
        <v>3.2</v>
      </c>
      <c r="CK110" s="102">
        <f t="shared" si="89"/>
        <v>14</v>
      </c>
      <c r="CL110" s="102">
        <f t="shared" si="90"/>
        <v>39</v>
      </c>
      <c r="CM110" s="102">
        <f t="shared" si="91"/>
        <v>1400</v>
      </c>
      <c r="CN110" s="102">
        <f t="shared" si="92"/>
        <v>35</v>
      </c>
      <c r="CO110" s="102">
        <f t="shared" si="93"/>
        <v>2000</v>
      </c>
      <c r="CP110" s="102" t="str">
        <f t="shared" si="94"/>
        <v/>
      </c>
    </row>
    <row r="111" spans="2:94">
      <c r="B111" t="s">
        <v>252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10.332000000000001</v>
      </c>
      <c r="AB111" s="233">
        <f t="shared" si="49"/>
        <v>12.739174193481931</v>
      </c>
      <c r="AC111" s="233">
        <f t="shared" si="50"/>
        <v>7.9248258065180703</v>
      </c>
      <c r="AD111">
        <v>2.95</v>
      </c>
      <c r="AE111" s="233">
        <f t="shared" si="51"/>
        <v>7.9374301675977676</v>
      </c>
      <c r="AF111" s="233">
        <f t="shared" si="52"/>
        <v>8.0830597168027865</v>
      </c>
      <c r="AG111" s="233">
        <f t="shared" si="53"/>
        <v>7.7918006183927488</v>
      </c>
      <c r="AH111">
        <v>6.5</v>
      </c>
      <c r="AI111" s="233">
        <f t="shared" si="54"/>
        <v>3.3601117318435763</v>
      </c>
      <c r="AJ111" s="233">
        <f t="shared" si="55"/>
        <v>6.3851512410714601</v>
      </c>
      <c r="AK111" s="233">
        <f t="shared" si="56"/>
        <v>0.33507222261569281</v>
      </c>
      <c r="AL111">
        <v>7</v>
      </c>
      <c r="AM111" s="233">
        <f t="shared" si="57"/>
        <v>48.104347826086951</v>
      </c>
      <c r="AN111" s="233">
        <f t="shared" si="58"/>
        <v>52.277593646348265</v>
      </c>
      <c r="AO111" s="233">
        <f t="shared" si="59"/>
        <v>43.931102005825636</v>
      </c>
      <c r="AP111" s="233" t="str">
        <f t="shared" si="60"/>
        <v/>
      </c>
      <c r="AQ111" s="233" t="e">
        <f t="shared" si="61"/>
        <v>#VALUE!</v>
      </c>
      <c r="AR111" s="233" t="e">
        <f t="shared" si="62"/>
        <v>#VALUE!</v>
      </c>
      <c r="AS111" s="235">
        <f t="shared" si="63"/>
        <v>33.105027932960894</v>
      </c>
      <c r="AT111" s="235">
        <f t="shared" si="64"/>
        <v>50.535961542150602</v>
      </c>
      <c r="AU111" s="235">
        <f t="shared" si="65"/>
        <v>15.67409432377119</v>
      </c>
      <c r="AV111">
        <v>100</v>
      </c>
      <c r="AW111" s="235">
        <f t="shared" si="66"/>
        <v>62.766666666666666</v>
      </c>
      <c r="AX111" s="235">
        <f t="shared" si="67"/>
        <v>80.98511149172171</v>
      </c>
      <c r="AY111" s="235">
        <f t="shared" si="68"/>
        <v>44.548221841611614</v>
      </c>
      <c r="AZ111" s="235">
        <f t="shared" si="69"/>
        <v>2941.6666666666665</v>
      </c>
      <c r="BA111" s="235">
        <f t="shared" si="70"/>
        <v>4966.9775952753826</v>
      </c>
      <c r="BB111" s="235">
        <f t="shared" si="71"/>
        <v>916.35573805795048</v>
      </c>
      <c r="BC111" s="235">
        <f t="shared" si="72"/>
        <v>53.18888888888889</v>
      </c>
      <c r="BD111" s="235">
        <f t="shared" si="73"/>
        <v>112.67052202318322</v>
      </c>
      <c r="BE111" s="235">
        <f t="shared" si="74"/>
        <v>-6.2927442454054372</v>
      </c>
      <c r="BF111" s="235">
        <f t="shared" si="75"/>
        <v>3577.2222222222222</v>
      </c>
      <c r="BG111" s="235">
        <f t="shared" si="76"/>
        <v>5636.1265941907786</v>
      </c>
      <c r="BH111" s="235">
        <f t="shared" si="77"/>
        <v>1518.3178502536657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19.600000000000001</v>
      </c>
      <c r="CE111" s="102">
        <f t="shared" si="83"/>
        <v>7.9</v>
      </c>
      <c r="CF111" s="102">
        <f t="shared" si="84"/>
        <v>86</v>
      </c>
      <c r="CG111" s="102">
        <f t="shared" si="85"/>
        <v>7.7</v>
      </c>
      <c r="CH111" s="102">
        <f t="shared" si="86"/>
        <v>0.84</v>
      </c>
      <c r="CI111" s="102" t="str">
        <f t="shared" si="87"/>
        <v/>
      </c>
      <c r="CJ111" s="102">
        <f t="shared" si="88"/>
        <v>2.1</v>
      </c>
      <c r="CK111" s="102">
        <f t="shared" si="89"/>
        <v>36</v>
      </c>
      <c r="CL111" s="102">
        <f t="shared" si="90"/>
        <v>58</v>
      </c>
      <c r="CM111" s="102">
        <f t="shared" si="91"/>
        <v>1400</v>
      </c>
      <c r="CN111" s="102">
        <f t="shared" si="92"/>
        <v>30</v>
      </c>
      <c r="CO111" s="102">
        <f t="shared" si="93"/>
        <v>2000</v>
      </c>
      <c r="CP111" s="102" t="str">
        <f t="shared" si="94"/>
        <v/>
      </c>
    </row>
    <row r="112" spans="2:94">
      <c r="B112" t="s">
        <v>252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10.332000000000001</v>
      </c>
      <c r="AB112" s="233">
        <f t="shared" si="49"/>
        <v>12.739174193481931</v>
      </c>
      <c r="AC112" s="233">
        <f t="shared" si="50"/>
        <v>7.9248258065180703</v>
      </c>
      <c r="AD112">
        <v>2.95</v>
      </c>
      <c r="AE112" s="233">
        <f t="shared" si="51"/>
        <v>7.9374301675977676</v>
      </c>
      <c r="AF112" s="233">
        <f t="shared" si="52"/>
        <v>8.0830597168027865</v>
      </c>
      <c r="AG112" s="233">
        <f t="shared" si="53"/>
        <v>7.7918006183927488</v>
      </c>
      <c r="AH112">
        <v>6.5</v>
      </c>
      <c r="AI112" s="233">
        <f t="shared" si="54"/>
        <v>3.3601117318435763</v>
      </c>
      <c r="AJ112" s="233">
        <f t="shared" si="55"/>
        <v>6.3851512410714601</v>
      </c>
      <c r="AK112" s="233">
        <f t="shared" si="56"/>
        <v>0.33507222261569281</v>
      </c>
      <c r="AL112">
        <v>7</v>
      </c>
      <c r="AM112" s="233">
        <f t="shared" si="57"/>
        <v>48.104347826086951</v>
      </c>
      <c r="AN112" s="233">
        <f t="shared" si="58"/>
        <v>52.277593646348265</v>
      </c>
      <c r="AO112" s="233">
        <f t="shared" si="59"/>
        <v>43.931102005825636</v>
      </c>
      <c r="AP112" s="233" t="str">
        <f t="shared" si="60"/>
        <v/>
      </c>
      <c r="AQ112" s="233" t="e">
        <f t="shared" si="61"/>
        <v>#VALUE!</v>
      </c>
      <c r="AR112" s="233" t="e">
        <f t="shared" si="62"/>
        <v>#VALUE!</v>
      </c>
      <c r="AS112" s="235">
        <f t="shared" si="63"/>
        <v>33.105027932960894</v>
      </c>
      <c r="AT112" s="235">
        <f t="shared" si="64"/>
        <v>50.535961542150602</v>
      </c>
      <c r="AU112" s="235">
        <f t="shared" si="65"/>
        <v>15.67409432377119</v>
      </c>
      <c r="AV112">
        <v>100</v>
      </c>
      <c r="AW112" s="235">
        <f t="shared" si="66"/>
        <v>62.766666666666666</v>
      </c>
      <c r="AX112" s="235">
        <f t="shared" si="67"/>
        <v>80.98511149172171</v>
      </c>
      <c r="AY112" s="235">
        <f t="shared" si="68"/>
        <v>44.548221841611614</v>
      </c>
      <c r="AZ112" s="235">
        <f t="shared" si="69"/>
        <v>2941.6666666666665</v>
      </c>
      <c r="BA112" s="235">
        <f t="shared" si="70"/>
        <v>4966.9775952753826</v>
      </c>
      <c r="BB112" s="235">
        <f t="shared" si="71"/>
        <v>916.35573805795048</v>
      </c>
      <c r="BC112" s="235">
        <f t="shared" si="72"/>
        <v>53.18888888888889</v>
      </c>
      <c r="BD112" s="235">
        <f t="shared" si="73"/>
        <v>112.67052202318322</v>
      </c>
      <c r="BE112" s="235">
        <f t="shared" si="74"/>
        <v>-6.2927442454054372</v>
      </c>
      <c r="BF112" s="235">
        <f t="shared" si="75"/>
        <v>3577.2222222222222</v>
      </c>
      <c r="BG112" s="235">
        <f t="shared" si="76"/>
        <v>5636.1265941907786</v>
      </c>
      <c r="BH112" s="235">
        <f t="shared" si="77"/>
        <v>1518.3178502536657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21.9</v>
      </c>
      <c r="CE112" s="102">
        <f t="shared" si="83"/>
        <v>7.2</v>
      </c>
      <c r="CF112" s="102">
        <f t="shared" si="84"/>
        <v>82</v>
      </c>
      <c r="CG112" s="102">
        <f t="shared" si="85"/>
        <v>7.48</v>
      </c>
      <c r="CH112" s="102">
        <f t="shared" si="86"/>
        <v>0.9</v>
      </c>
      <c r="CI112" s="102" t="str">
        <f t="shared" si="87"/>
        <v/>
      </c>
      <c r="CJ112" s="102">
        <f t="shared" si="88"/>
        <v>2.5</v>
      </c>
      <c r="CK112" s="102">
        <f t="shared" si="89"/>
        <v>38</v>
      </c>
      <c r="CL112" s="102">
        <f t="shared" si="90"/>
        <v>59</v>
      </c>
      <c r="CM112" s="102">
        <f t="shared" si="91"/>
        <v>1000</v>
      </c>
      <c r="CN112" s="102">
        <f t="shared" si="92"/>
        <v>38</v>
      </c>
      <c r="CO112" s="102">
        <f t="shared" si="93"/>
        <v>1300</v>
      </c>
      <c r="CP112" s="102" t="str">
        <f t="shared" si="94"/>
        <v/>
      </c>
    </row>
    <row r="113" spans="2:94">
      <c r="B113" t="s">
        <v>252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10.332000000000001</v>
      </c>
      <c r="AB113" s="233">
        <f t="shared" si="49"/>
        <v>12.739174193481931</v>
      </c>
      <c r="AC113" s="233">
        <f t="shared" si="50"/>
        <v>7.9248258065180703</v>
      </c>
      <c r="AD113">
        <v>2.95</v>
      </c>
      <c r="AE113" s="233">
        <f t="shared" si="51"/>
        <v>7.9374301675977676</v>
      </c>
      <c r="AF113" s="233">
        <f t="shared" si="52"/>
        <v>8.0830597168027865</v>
      </c>
      <c r="AG113" s="233">
        <f t="shared" si="53"/>
        <v>7.7918006183927488</v>
      </c>
      <c r="AH113">
        <v>6.5</v>
      </c>
      <c r="AI113" s="233">
        <f t="shared" si="54"/>
        <v>3.3601117318435763</v>
      </c>
      <c r="AJ113" s="233">
        <f t="shared" si="55"/>
        <v>6.3851512410714601</v>
      </c>
      <c r="AK113" s="233">
        <f t="shared" si="56"/>
        <v>0.33507222261569281</v>
      </c>
      <c r="AL113">
        <v>7</v>
      </c>
      <c r="AM113" s="233">
        <f t="shared" si="57"/>
        <v>48.104347826086951</v>
      </c>
      <c r="AN113" s="233">
        <f t="shared" si="58"/>
        <v>52.277593646348265</v>
      </c>
      <c r="AO113" s="233">
        <f t="shared" si="59"/>
        <v>43.931102005825636</v>
      </c>
      <c r="AP113" s="233" t="str">
        <f t="shared" si="60"/>
        <v/>
      </c>
      <c r="AQ113" s="233" t="e">
        <f t="shared" si="61"/>
        <v>#VALUE!</v>
      </c>
      <c r="AR113" s="233" t="e">
        <f t="shared" si="62"/>
        <v>#VALUE!</v>
      </c>
      <c r="AS113" s="235">
        <f t="shared" si="63"/>
        <v>33.105027932960894</v>
      </c>
      <c r="AT113" s="235">
        <f t="shared" si="64"/>
        <v>50.535961542150602</v>
      </c>
      <c r="AU113" s="235">
        <f t="shared" si="65"/>
        <v>15.67409432377119</v>
      </c>
      <c r="AV113">
        <v>100</v>
      </c>
      <c r="AW113" s="235">
        <f t="shared" si="66"/>
        <v>62.766666666666666</v>
      </c>
      <c r="AX113" s="235">
        <f t="shared" si="67"/>
        <v>80.98511149172171</v>
      </c>
      <c r="AY113" s="235">
        <f t="shared" si="68"/>
        <v>44.548221841611614</v>
      </c>
      <c r="AZ113" s="235">
        <f t="shared" si="69"/>
        <v>2941.6666666666665</v>
      </c>
      <c r="BA113" s="235">
        <f t="shared" si="70"/>
        <v>4966.9775952753826</v>
      </c>
      <c r="BB113" s="235">
        <f t="shared" si="71"/>
        <v>916.35573805795048</v>
      </c>
      <c r="BC113" s="235">
        <f t="shared" si="72"/>
        <v>53.18888888888889</v>
      </c>
      <c r="BD113" s="235">
        <f t="shared" si="73"/>
        <v>112.67052202318322</v>
      </c>
      <c r="BE113" s="235">
        <f t="shared" si="74"/>
        <v>-6.2927442454054372</v>
      </c>
      <c r="BF113" s="235">
        <f t="shared" si="75"/>
        <v>3577.2222222222222</v>
      </c>
      <c r="BG113" s="235">
        <f t="shared" si="76"/>
        <v>5636.1265941907786</v>
      </c>
      <c r="BH113" s="235">
        <f t="shared" si="77"/>
        <v>1518.3178502536657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19.899999999999999</v>
      </c>
      <c r="CE113" s="102">
        <f t="shared" si="83"/>
        <v>6.7</v>
      </c>
      <c r="CF113" s="102">
        <f t="shared" si="84"/>
        <v>73</v>
      </c>
      <c r="CG113" s="102">
        <f t="shared" si="85"/>
        <v>7.43</v>
      </c>
      <c r="CH113" s="102">
        <f t="shared" si="86"/>
        <v>1.2</v>
      </c>
      <c r="CI113" s="102" t="str">
        <f t="shared" si="87"/>
        <v/>
      </c>
      <c r="CJ113" s="102">
        <f t="shared" si="88"/>
        <v>2.4</v>
      </c>
      <c r="CK113" s="102">
        <f t="shared" si="89"/>
        <v>46</v>
      </c>
      <c r="CL113" s="102">
        <f t="shared" si="90"/>
        <v>61</v>
      </c>
      <c r="CM113" s="102">
        <f t="shared" si="91"/>
        <v>910</v>
      </c>
      <c r="CN113" s="102">
        <f t="shared" si="92"/>
        <v>34</v>
      </c>
      <c r="CO113" s="102">
        <f t="shared" si="93"/>
        <v>1300</v>
      </c>
      <c r="CP113" s="102" t="str">
        <f t="shared" si="94"/>
        <v/>
      </c>
    </row>
    <row r="114" spans="2:94">
      <c r="B114" t="s">
        <v>252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10.332000000000001</v>
      </c>
      <c r="AB114" s="233">
        <f t="shared" si="49"/>
        <v>12.739174193481931</v>
      </c>
      <c r="AC114" s="233">
        <f t="shared" si="50"/>
        <v>7.9248258065180703</v>
      </c>
      <c r="AD114">
        <v>2.95</v>
      </c>
      <c r="AE114" s="233">
        <f t="shared" si="51"/>
        <v>7.9374301675977676</v>
      </c>
      <c r="AF114" s="233">
        <f t="shared" si="52"/>
        <v>8.0830597168027865</v>
      </c>
      <c r="AG114" s="233">
        <f t="shared" si="53"/>
        <v>7.7918006183927488</v>
      </c>
      <c r="AH114">
        <v>6.5</v>
      </c>
      <c r="AI114" s="233">
        <f t="shared" si="54"/>
        <v>3.3601117318435763</v>
      </c>
      <c r="AJ114" s="233">
        <f t="shared" si="55"/>
        <v>6.3851512410714601</v>
      </c>
      <c r="AK114" s="233">
        <f t="shared" si="56"/>
        <v>0.33507222261569281</v>
      </c>
      <c r="AL114">
        <v>7</v>
      </c>
      <c r="AM114" s="233">
        <f t="shared" si="57"/>
        <v>48.104347826086951</v>
      </c>
      <c r="AN114" s="233">
        <f t="shared" si="58"/>
        <v>52.277593646348265</v>
      </c>
      <c r="AO114" s="233">
        <f t="shared" si="59"/>
        <v>43.931102005825636</v>
      </c>
      <c r="AP114" s="233" t="str">
        <f t="shared" si="60"/>
        <v/>
      </c>
      <c r="AQ114" s="233" t="e">
        <f t="shared" si="61"/>
        <v>#VALUE!</v>
      </c>
      <c r="AR114" s="233" t="e">
        <f t="shared" si="62"/>
        <v>#VALUE!</v>
      </c>
      <c r="AS114" s="235">
        <f t="shared" si="63"/>
        <v>33.105027932960894</v>
      </c>
      <c r="AT114" s="235">
        <f t="shared" si="64"/>
        <v>50.535961542150602</v>
      </c>
      <c r="AU114" s="235">
        <f t="shared" si="65"/>
        <v>15.67409432377119</v>
      </c>
      <c r="AV114">
        <v>100</v>
      </c>
      <c r="AW114" s="235">
        <f t="shared" si="66"/>
        <v>62.766666666666666</v>
      </c>
      <c r="AX114" s="235">
        <f t="shared" si="67"/>
        <v>80.98511149172171</v>
      </c>
      <c r="AY114" s="235">
        <f t="shared" si="68"/>
        <v>44.548221841611614</v>
      </c>
      <c r="AZ114" s="235">
        <f t="shared" si="69"/>
        <v>2941.6666666666665</v>
      </c>
      <c r="BA114" s="235">
        <f t="shared" si="70"/>
        <v>4966.9775952753826</v>
      </c>
      <c r="BB114" s="235">
        <f t="shared" si="71"/>
        <v>916.35573805795048</v>
      </c>
      <c r="BC114" s="235">
        <f t="shared" si="72"/>
        <v>53.18888888888889</v>
      </c>
      <c r="BD114" s="235">
        <f t="shared" si="73"/>
        <v>112.67052202318322</v>
      </c>
      <c r="BE114" s="235">
        <f t="shared" si="74"/>
        <v>-6.2927442454054372</v>
      </c>
      <c r="BF114" s="235">
        <f t="shared" si="75"/>
        <v>3577.2222222222222</v>
      </c>
      <c r="BG114" s="235">
        <f t="shared" si="76"/>
        <v>5636.1265941907786</v>
      </c>
      <c r="BH114" s="235">
        <f t="shared" si="77"/>
        <v>1518.3178502536657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16.2</v>
      </c>
      <c r="CE114" s="102">
        <f t="shared" si="83"/>
        <v>7.6</v>
      </c>
      <c r="CF114" s="102">
        <f t="shared" si="84"/>
        <v>78</v>
      </c>
      <c r="CG114" s="102">
        <f t="shared" si="85"/>
        <v>7.65</v>
      </c>
      <c r="CH114" s="102">
        <f t="shared" si="86"/>
        <v>1.1000000000000001</v>
      </c>
      <c r="CI114" s="102" t="str">
        <f t="shared" si="87"/>
        <v/>
      </c>
      <c r="CJ114" s="102">
        <f t="shared" si="88"/>
        <v>1.7</v>
      </c>
      <c r="CK114" s="102">
        <f t="shared" si="89"/>
        <v>40</v>
      </c>
      <c r="CL114" s="102">
        <f t="shared" si="90"/>
        <v>60</v>
      </c>
      <c r="CM114" s="102">
        <f t="shared" si="91"/>
        <v>1100</v>
      </c>
      <c r="CN114" s="102">
        <f t="shared" si="92"/>
        <v>25</v>
      </c>
      <c r="CO114" s="102">
        <f t="shared" si="93"/>
        <v>1500</v>
      </c>
      <c r="CP114" s="102" t="str">
        <f t="shared" si="94"/>
        <v/>
      </c>
    </row>
    <row r="115" spans="2:94">
      <c r="B115" t="s">
        <v>252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10.332000000000001</v>
      </c>
      <c r="AB115" s="233">
        <f t="shared" si="49"/>
        <v>12.739174193481931</v>
      </c>
      <c r="AC115" s="233">
        <f t="shared" si="50"/>
        <v>7.9248258065180703</v>
      </c>
      <c r="AD115">
        <v>2.95</v>
      </c>
      <c r="AE115" s="233">
        <f t="shared" si="51"/>
        <v>7.9374301675977676</v>
      </c>
      <c r="AF115" s="233">
        <f t="shared" si="52"/>
        <v>8.0830597168027865</v>
      </c>
      <c r="AG115" s="233">
        <f t="shared" si="53"/>
        <v>7.7918006183927488</v>
      </c>
      <c r="AH115">
        <v>6.5</v>
      </c>
      <c r="AI115" s="233">
        <f t="shared" si="54"/>
        <v>3.3601117318435763</v>
      </c>
      <c r="AJ115" s="233">
        <f t="shared" si="55"/>
        <v>6.3851512410714601</v>
      </c>
      <c r="AK115" s="233">
        <f t="shared" si="56"/>
        <v>0.33507222261569281</v>
      </c>
      <c r="AL115">
        <v>7</v>
      </c>
      <c r="AM115" s="233">
        <f t="shared" si="57"/>
        <v>48.104347826086951</v>
      </c>
      <c r="AN115" s="233">
        <f t="shared" si="58"/>
        <v>52.277593646348265</v>
      </c>
      <c r="AO115" s="233">
        <f t="shared" si="59"/>
        <v>43.931102005825636</v>
      </c>
      <c r="AP115" s="233" t="str">
        <f t="shared" si="60"/>
        <v/>
      </c>
      <c r="AQ115" s="233" t="e">
        <f t="shared" si="61"/>
        <v>#VALUE!</v>
      </c>
      <c r="AR115" s="233" t="e">
        <f t="shared" si="62"/>
        <v>#VALUE!</v>
      </c>
      <c r="AS115" s="235">
        <f t="shared" si="63"/>
        <v>33.105027932960894</v>
      </c>
      <c r="AT115" s="235">
        <f t="shared" si="64"/>
        <v>50.535961542150602</v>
      </c>
      <c r="AU115" s="235">
        <f t="shared" si="65"/>
        <v>15.67409432377119</v>
      </c>
      <c r="AV115">
        <v>100</v>
      </c>
      <c r="AW115" s="235">
        <f t="shared" si="66"/>
        <v>62.766666666666666</v>
      </c>
      <c r="AX115" s="235">
        <f t="shared" si="67"/>
        <v>80.98511149172171</v>
      </c>
      <c r="AY115" s="235">
        <f t="shared" si="68"/>
        <v>44.548221841611614</v>
      </c>
      <c r="AZ115" s="235">
        <f t="shared" si="69"/>
        <v>2941.6666666666665</v>
      </c>
      <c r="BA115" s="235">
        <f t="shared" si="70"/>
        <v>4966.9775952753826</v>
      </c>
      <c r="BB115" s="235">
        <f t="shared" si="71"/>
        <v>916.35573805795048</v>
      </c>
      <c r="BC115" s="235">
        <f t="shared" si="72"/>
        <v>53.18888888888889</v>
      </c>
      <c r="BD115" s="235">
        <f t="shared" si="73"/>
        <v>112.67052202318322</v>
      </c>
      <c r="BE115" s="235">
        <f t="shared" si="74"/>
        <v>-6.2927442454054372</v>
      </c>
      <c r="BF115" s="235">
        <f t="shared" si="75"/>
        <v>3577.2222222222222</v>
      </c>
      <c r="BG115" s="235">
        <f t="shared" si="76"/>
        <v>5636.1265941907786</v>
      </c>
      <c r="BH115" s="235">
        <f t="shared" si="77"/>
        <v>1518.3178502536657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13.5</v>
      </c>
      <c r="CE115" s="102">
        <f t="shared" si="83"/>
        <v>10.5</v>
      </c>
      <c r="CF115" s="102">
        <f t="shared" si="84"/>
        <v>101</v>
      </c>
      <c r="CG115" s="102">
        <f t="shared" si="85"/>
        <v>7.55</v>
      </c>
      <c r="CH115" s="102">
        <f t="shared" si="86"/>
        <v>1.1000000000000001</v>
      </c>
      <c r="CI115" s="102" t="str">
        <f t="shared" si="87"/>
        <v/>
      </c>
      <c r="CJ115" s="102">
        <f t="shared" si="88"/>
        <v>1.8</v>
      </c>
      <c r="CK115" s="102">
        <f t="shared" si="89"/>
        <v>4.0999999999999996</v>
      </c>
      <c r="CL115" s="102">
        <f t="shared" si="90"/>
        <v>58</v>
      </c>
      <c r="CM115" s="102">
        <f t="shared" si="91"/>
        <v>2800</v>
      </c>
      <c r="CN115" s="102">
        <f t="shared" si="92"/>
        <v>24</v>
      </c>
      <c r="CO115" s="102">
        <f t="shared" si="93"/>
        <v>3000</v>
      </c>
      <c r="CP115" s="102" t="str">
        <f t="shared" si="94"/>
        <v/>
      </c>
    </row>
    <row r="116" spans="2:94">
      <c r="B116" t="s">
        <v>252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10.332000000000001</v>
      </c>
      <c r="AB116" s="233">
        <f t="shared" si="49"/>
        <v>12.739174193481931</v>
      </c>
      <c r="AC116" s="233">
        <f t="shared" si="50"/>
        <v>7.9248258065180703</v>
      </c>
      <c r="AD116">
        <v>2.95</v>
      </c>
      <c r="AE116" s="233">
        <f t="shared" si="51"/>
        <v>7.9374301675977676</v>
      </c>
      <c r="AF116" s="233">
        <f t="shared" si="52"/>
        <v>8.0830597168027865</v>
      </c>
      <c r="AG116" s="233">
        <f t="shared" si="53"/>
        <v>7.7918006183927488</v>
      </c>
      <c r="AH116">
        <v>6.5</v>
      </c>
      <c r="AI116" s="233">
        <f t="shared" si="54"/>
        <v>3.3601117318435763</v>
      </c>
      <c r="AJ116" s="233">
        <f t="shared" si="55"/>
        <v>6.3851512410714601</v>
      </c>
      <c r="AK116" s="233">
        <f t="shared" si="56"/>
        <v>0.33507222261569281</v>
      </c>
      <c r="AL116">
        <v>7</v>
      </c>
      <c r="AM116" s="233">
        <f t="shared" si="57"/>
        <v>48.104347826086951</v>
      </c>
      <c r="AN116" s="233">
        <f t="shared" si="58"/>
        <v>52.277593646348265</v>
      </c>
      <c r="AO116" s="233">
        <f t="shared" si="59"/>
        <v>43.931102005825636</v>
      </c>
      <c r="AP116" s="233" t="str">
        <f t="shared" si="60"/>
        <v/>
      </c>
      <c r="AQ116" s="233" t="e">
        <f t="shared" si="61"/>
        <v>#VALUE!</v>
      </c>
      <c r="AR116" s="233" t="e">
        <f t="shared" si="62"/>
        <v>#VALUE!</v>
      </c>
      <c r="AS116" s="235">
        <f t="shared" si="63"/>
        <v>33.105027932960894</v>
      </c>
      <c r="AT116" s="235">
        <f t="shared" si="64"/>
        <v>50.535961542150602</v>
      </c>
      <c r="AU116" s="235">
        <f t="shared" si="65"/>
        <v>15.67409432377119</v>
      </c>
      <c r="AV116">
        <v>100</v>
      </c>
      <c r="AW116" s="235">
        <f t="shared" si="66"/>
        <v>62.766666666666666</v>
      </c>
      <c r="AX116" s="235">
        <f t="shared" si="67"/>
        <v>80.98511149172171</v>
      </c>
      <c r="AY116" s="235">
        <f t="shared" si="68"/>
        <v>44.548221841611614</v>
      </c>
      <c r="AZ116" s="235">
        <f t="shared" si="69"/>
        <v>2941.6666666666665</v>
      </c>
      <c r="BA116" s="235">
        <f t="shared" si="70"/>
        <v>4966.9775952753826</v>
      </c>
      <c r="BB116" s="235">
        <f t="shared" si="71"/>
        <v>916.35573805795048</v>
      </c>
      <c r="BC116" s="235">
        <f t="shared" si="72"/>
        <v>53.18888888888889</v>
      </c>
      <c r="BD116" s="235">
        <f t="shared" si="73"/>
        <v>112.67052202318322</v>
      </c>
      <c r="BE116" s="235">
        <f t="shared" si="74"/>
        <v>-6.2927442454054372</v>
      </c>
      <c r="BF116" s="235">
        <f t="shared" si="75"/>
        <v>3577.2222222222222</v>
      </c>
      <c r="BG116" s="235">
        <f t="shared" si="76"/>
        <v>5636.1265941907786</v>
      </c>
      <c r="BH116" s="235">
        <f t="shared" si="77"/>
        <v>1518.3178502536657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7.3</v>
      </c>
      <c r="CE116" s="102">
        <f t="shared" si="83"/>
        <v>9.6</v>
      </c>
      <c r="CF116" s="102">
        <f t="shared" si="84"/>
        <v>80</v>
      </c>
      <c r="CG116" s="102">
        <f t="shared" si="85"/>
        <v>7.59</v>
      </c>
      <c r="CH116" s="102">
        <f t="shared" si="86"/>
        <v>1.5</v>
      </c>
      <c r="CI116" s="102" t="str">
        <f t="shared" si="87"/>
        <v/>
      </c>
      <c r="CJ116" s="102">
        <f t="shared" si="88"/>
        <v>3.1</v>
      </c>
      <c r="CK116" s="102">
        <f t="shared" si="89"/>
        <v>36</v>
      </c>
      <c r="CL116" s="102">
        <f t="shared" si="90"/>
        <v>59</v>
      </c>
      <c r="CM116" s="102">
        <f t="shared" si="91"/>
        <v>4200</v>
      </c>
      <c r="CN116" s="102">
        <f t="shared" si="92"/>
        <v>46</v>
      </c>
      <c r="CO116" s="102">
        <f t="shared" si="93"/>
        <v>4400</v>
      </c>
      <c r="CP116" s="102" t="str">
        <f t="shared" si="94"/>
        <v/>
      </c>
    </row>
    <row r="117" spans="2:94">
      <c r="B117" t="s">
        <v>252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10.332000000000001</v>
      </c>
      <c r="AB117" s="233">
        <f t="shared" si="49"/>
        <v>12.739174193481931</v>
      </c>
      <c r="AC117" s="233">
        <f t="shared" si="50"/>
        <v>7.9248258065180703</v>
      </c>
      <c r="AD117">
        <v>2.95</v>
      </c>
      <c r="AE117" s="233">
        <f t="shared" si="51"/>
        <v>7.9374301675977676</v>
      </c>
      <c r="AF117" s="233">
        <f t="shared" si="52"/>
        <v>8.0830597168027865</v>
      </c>
      <c r="AG117" s="233">
        <f t="shared" si="53"/>
        <v>7.7918006183927488</v>
      </c>
      <c r="AH117">
        <v>6.5</v>
      </c>
      <c r="AI117" s="233">
        <f t="shared" si="54"/>
        <v>3.3601117318435763</v>
      </c>
      <c r="AJ117" s="233">
        <f t="shared" si="55"/>
        <v>6.3851512410714601</v>
      </c>
      <c r="AK117" s="233">
        <f t="shared" si="56"/>
        <v>0.33507222261569281</v>
      </c>
      <c r="AL117">
        <v>7</v>
      </c>
      <c r="AM117" s="233">
        <f t="shared" si="57"/>
        <v>48.104347826086951</v>
      </c>
      <c r="AN117" s="233">
        <f t="shared" si="58"/>
        <v>52.277593646348265</v>
      </c>
      <c r="AO117" s="233">
        <f t="shared" si="59"/>
        <v>43.931102005825636</v>
      </c>
      <c r="AP117" s="233" t="str">
        <f t="shared" si="60"/>
        <v/>
      </c>
      <c r="AQ117" s="233" t="e">
        <f t="shared" si="61"/>
        <v>#VALUE!</v>
      </c>
      <c r="AR117" s="233" t="e">
        <f t="shared" si="62"/>
        <v>#VALUE!</v>
      </c>
      <c r="AS117" s="235">
        <f t="shared" si="63"/>
        <v>33.105027932960894</v>
      </c>
      <c r="AT117" s="235">
        <f t="shared" si="64"/>
        <v>50.535961542150602</v>
      </c>
      <c r="AU117" s="235">
        <f t="shared" si="65"/>
        <v>15.67409432377119</v>
      </c>
      <c r="AV117">
        <v>100</v>
      </c>
      <c r="AW117" s="235">
        <f t="shared" si="66"/>
        <v>62.766666666666666</v>
      </c>
      <c r="AX117" s="235">
        <f t="shared" si="67"/>
        <v>80.98511149172171</v>
      </c>
      <c r="AY117" s="235">
        <f t="shared" si="68"/>
        <v>44.548221841611614</v>
      </c>
      <c r="AZ117" s="235">
        <f t="shared" si="69"/>
        <v>2941.6666666666665</v>
      </c>
      <c r="BA117" s="235">
        <f t="shared" si="70"/>
        <v>4966.9775952753826</v>
      </c>
      <c r="BB117" s="235">
        <f t="shared" si="71"/>
        <v>916.35573805795048</v>
      </c>
      <c r="BC117" s="235">
        <f t="shared" si="72"/>
        <v>53.18888888888889</v>
      </c>
      <c r="BD117" s="235">
        <f t="shared" si="73"/>
        <v>112.67052202318322</v>
      </c>
      <c r="BE117" s="235">
        <f t="shared" si="74"/>
        <v>-6.2927442454054372</v>
      </c>
      <c r="BF117" s="235">
        <f t="shared" si="75"/>
        <v>3577.2222222222222</v>
      </c>
      <c r="BG117" s="235">
        <f t="shared" si="76"/>
        <v>5636.1265941907786</v>
      </c>
      <c r="BH117" s="235">
        <f t="shared" si="77"/>
        <v>1518.3178502536657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4.3</v>
      </c>
      <c r="CE117" s="102">
        <f t="shared" si="83"/>
        <v>11.4</v>
      </c>
      <c r="CF117" s="102">
        <f t="shared" si="84"/>
        <v>88</v>
      </c>
      <c r="CG117" s="102">
        <f t="shared" si="85"/>
        <v>7.57</v>
      </c>
      <c r="CH117" s="102">
        <f t="shared" si="86"/>
        <v>2.8</v>
      </c>
      <c r="CI117" s="102" t="str">
        <f t="shared" si="87"/>
        <v/>
      </c>
      <c r="CJ117" s="102">
        <f t="shared" si="88"/>
        <v>2.2000000000000002</v>
      </c>
      <c r="CK117" s="102">
        <f t="shared" si="89"/>
        <v>38</v>
      </c>
      <c r="CL117" s="102">
        <f t="shared" si="90"/>
        <v>58</v>
      </c>
      <c r="CM117" s="102">
        <f t="shared" si="91"/>
        <v>12000</v>
      </c>
      <c r="CN117" s="102">
        <f t="shared" si="92"/>
        <v>65</v>
      </c>
      <c r="CO117" s="102">
        <f t="shared" si="93"/>
        <v>12000</v>
      </c>
      <c r="CP117" s="102" t="str">
        <f t="shared" si="94"/>
        <v/>
      </c>
    </row>
    <row r="118" spans="2:94">
      <c r="B118" t="s">
        <v>252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10.332000000000001</v>
      </c>
      <c r="AB118" s="233">
        <f t="shared" si="49"/>
        <v>12.739174193481931</v>
      </c>
      <c r="AC118" s="233">
        <f t="shared" si="50"/>
        <v>7.9248258065180703</v>
      </c>
      <c r="AD118">
        <v>2.95</v>
      </c>
      <c r="AE118" s="233">
        <f t="shared" si="51"/>
        <v>7.9374301675977676</v>
      </c>
      <c r="AF118" s="233">
        <f t="shared" si="52"/>
        <v>8.0830597168027865</v>
      </c>
      <c r="AG118" s="233">
        <f t="shared" si="53"/>
        <v>7.7918006183927488</v>
      </c>
      <c r="AH118">
        <v>6.5</v>
      </c>
      <c r="AI118" s="233">
        <f t="shared" si="54"/>
        <v>3.3601117318435763</v>
      </c>
      <c r="AJ118" s="233">
        <f t="shared" si="55"/>
        <v>6.3851512410714601</v>
      </c>
      <c r="AK118" s="233">
        <f t="shared" si="56"/>
        <v>0.33507222261569281</v>
      </c>
      <c r="AL118">
        <v>7</v>
      </c>
      <c r="AM118" s="233">
        <f t="shared" si="57"/>
        <v>48.104347826086951</v>
      </c>
      <c r="AN118" s="233">
        <f t="shared" si="58"/>
        <v>52.277593646348265</v>
      </c>
      <c r="AO118" s="233">
        <f t="shared" si="59"/>
        <v>43.931102005825636</v>
      </c>
      <c r="AP118" s="233" t="str">
        <f t="shared" si="60"/>
        <v/>
      </c>
      <c r="AQ118" s="233" t="e">
        <f t="shared" si="61"/>
        <v>#VALUE!</v>
      </c>
      <c r="AR118" s="233" t="e">
        <f t="shared" si="62"/>
        <v>#VALUE!</v>
      </c>
      <c r="AS118" s="235">
        <f t="shared" si="63"/>
        <v>33.105027932960894</v>
      </c>
      <c r="AT118" s="235">
        <f t="shared" si="64"/>
        <v>50.535961542150602</v>
      </c>
      <c r="AU118" s="235">
        <f t="shared" si="65"/>
        <v>15.67409432377119</v>
      </c>
      <c r="AV118">
        <v>100</v>
      </c>
      <c r="AW118" s="235">
        <f t="shared" si="66"/>
        <v>62.766666666666666</v>
      </c>
      <c r="AX118" s="235">
        <f t="shared" si="67"/>
        <v>80.98511149172171</v>
      </c>
      <c r="AY118" s="235">
        <f t="shared" si="68"/>
        <v>44.548221841611614</v>
      </c>
      <c r="AZ118" s="235">
        <f t="shared" si="69"/>
        <v>2941.6666666666665</v>
      </c>
      <c r="BA118" s="235">
        <f t="shared" si="70"/>
        <v>4966.9775952753826</v>
      </c>
      <c r="BB118" s="235">
        <f t="shared" si="71"/>
        <v>916.35573805795048</v>
      </c>
      <c r="BC118" s="235">
        <f t="shared" si="72"/>
        <v>53.18888888888889</v>
      </c>
      <c r="BD118" s="235">
        <f t="shared" si="73"/>
        <v>112.67052202318322</v>
      </c>
      <c r="BE118" s="235">
        <f t="shared" si="74"/>
        <v>-6.2927442454054372</v>
      </c>
      <c r="BF118" s="235">
        <f t="shared" si="75"/>
        <v>3577.2222222222222</v>
      </c>
      <c r="BG118" s="235">
        <f t="shared" si="76"/>
        <v>5636.1265941907786</v>
      </c>
      <c r="BH118" s="235">
        <f t="shared" si="77"/>
        <v>1518.3178502536657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2.6</v>
      </c>
      <c r="CE118" s="102">
        <f t="shared" si="83"/>
        <v>13.3</v>
      </c>
      <c r="CF118" s="102">
        <f t="shared" si="84"/>
        <v>98</v>
      </c>
      <c r="CG118" s="102">
        <f t="shared" si="85"/>
        <v>7.79</v>
      </c>
      <c r="CH118" s="102">
        <f t="shared" si="86"/>
        <v>3</v>
      </c>
      <c r="CI118" s="102" t="str">
        <f t="shared" si="87"/>
        <v/>
      </c>
      <c r="CJ118" s="102">
        <f t="shared" si="88"/>
        <v>4.4000000000000004</v>
      </c>
      <c r="CK118" s="102">
        <f t="shared" si="89"/>
        <v>34</v>
      </c>
      <c r="CL118" s="102">
        <f t="shared" si="90"/>
        <v>56</v>
      </c>
      <c r="CM118" s="102">
        <f t="shared" si="91"/>
        <v>7000</v>
      </c>
      <c r="CN118" s="102">
        <f t="shared" si="92"/>
        <v>140</v>
      </c>
      <c r="CO118" s="102">
        <f t="shared" si="93"/>
        <v>7200</v>
      </c>
      <c r="CP118" s="102" t="str">
        <f t="shared" si="94"/>
        <v/>
      </c>
    </row>
    <row r="119" spans="2:94">
      <c r="B119" t="s">
        <v>252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148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10.332000000000001</v>
      </c>
      <c r="AB119" s="233">
        <f t="shared" si="49"/>
        <v>12.739174193481931</v>
      </c>
      <c r="AC119" s="233">
        <f t="shared" si="50"/>
        <v>7.9248258065180703</v>
      </c>
      <c r="AD119">
        <v>2.95</v>
      </c>
      <c r="AE119" s="233">
        <f t="shared" si="51"/>
        <v>7.9374301675977676</v>
      </c>
      <c r="AF119" s="233">
        <f t="shared" si="52"/>
        <v>8.0830597168027865</v>
      </c>
      <c r="AG119" s="233">
        <f t="shared" si="53"/>
        <v>7.7918006183927488</v>
      </c>
      <c r="AH119">
        <v>6.5</v>
      </c>
      <c r="AI119" s="233">
        <f t="shared" si="54"/>
        <v>3.3601117318435763</v>
      </c>
      <c r="AJ119" s="233">
        <f t="shared" si="55"/>
        <v>6.3851512410714601</v>
      </c>
      <c r="AK119" s="233">
        <f t="shared" si="56"/>
        <v>0.33507222261569281</v>
      </c>
      <c r="AL119">
        <v>7</v>
      </c>
      <c r="AM119" s="233">
        <f t="shared" si="57"/>
        <v>48.104347826086951</v>
      </c>
      <c r="AN119" s="233">
        <f t="shared" si="58"/>
        <v>52.277593646348265</v>
      </c>
      <c r="AO119" s="233">
        <f t="shared" si="59"/>
        <v>43.931102005825636</v>
      </c>
      <c r="AP119" s="233" t="str">
        <f t="shared" si="60"/>
        <v/>
      </c>
      <c r="AQ119" s="233" t="e">
        <f t="shared" si="61"/>
        <v>#VALUE!</v>
      </c>
      <c r="AR119" s="233" t="e">
        <f t="shared" si="62"/>
        <v>#VALUE!</v>
      </c>
      <c r="AS119" s="235">
        <f t="shared" si="63"/>
        <v>33.105027932960894</v>
      </c>
      <c r="AT119" s="235">
        <f t="shared" si="64"/>
        <v>50.535961542150602</v>
      </c>
      <c r="AU119" s="235">
        <f t="shared" si="65"/>
        <v>15.67409432377119</v>
      </c>
      <c r="AV119">
        <v>100</v>
      </c>
      <c r="AW119" s="235">
        <f t="shared" si="66"/>
        <v>62.766666666666666</v>
      </c>
      <c r="AX119" s="235">
        <f t="shared" si="67"/>
        <v>80.98511149172171</v>
      </c>
      <c r="AY119" s="235">
        <f t="shared" si="68"/>
        <v>44.548221841611614</v>
      </c>
      <c r="AZ119" s="235">
        <f t="shared" si="69"/>
        <v>2941.6666666666665</v>
      </c>
      <c r="BA119" s="235">
        <f t="shared" si="70"/>
        <v>4966.9775952753826</v>
      </c>
      <c r="BB119" s="235">
        <f t="shared" si="71"/>
        <v>916.35573805795048</v>
      </c>
      <c r="BC119" s="235">
        <f t="shared" si="72"/>
        <v>53.18888888888889</v>
      </c>
      <c r="BD119" s="235">
        <f t="shared" si="73"/>
        <v>112.67052202318322</v>
      </c>
      <c r="BE119" s="235">
        <f t="shared" si="74"/>
        <v>-6.2927442454054372</v>
      </c>
      <c r="BF119" s="235">
        <f t="shared" si="75"/>
        <v>3577.2222222222222</v>
      </c>
      <c r="BG119" s="235">
        <f t="shared" si="76"/>
        <v>5636.1265941907786</v>
      </c>
      <c r="BH119" s="235">
        <f t="shared" si="77"/>
        <v>1518.3178502536657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5.6</v>
      </c>
      <c r="CE119" s="102">
        <f t="shared" si="83"/>
        <v>12.7</v>
      </c>
      <c r="CF119" s="102">
        <f t="shared" si="84"/>
        <v>101</v>
      </c>
      <c r="CG119" s="102">
        <f t="shared" si="85"/>
        <v>8.08</v>
      </c>
      <c r="CH119" s="102">
        <f t="shared" si="86"/>
        <v>5.3</v>
      </c>
      <c r="CI119" s="102" t="str">
        <f t="shared" si="87"/>
        <v/>
      </c>
      <c r="CJ119" s="102">
        <f t="shared" si="88"/>
        <v>3.7</v>
      </c>
      <c r="CK119" s="102">
        <f t="shared" si="89"/>
        <v>3.1</v>
      </c>
      <c r="CL119" s="102">
        <f t="shared" si="90"/>
        <v>58</v>
      </c>
      <c r="CM119" s="102">
        <f t="shared" si="91"/>
        <v>6000</v>
      </c>
      <c r="CN119" s="102">
        <f t="shared" si="92"/>
        <v>10</v>
      </c>
      <c r="CO119" s="102">
        <f t="shared" si="93"/>
        <v>6400</v>
      </c>
      <c r="CP119" s="102" t="str">
        <f t="shared" si="94"/>
        <v/>
      </c>
    </row>
    <row r="120" spans="2:94">
      <c r="B120" t="s">
        <v>252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10.332000000000001</v>
      </c>
      <c r="AB120" s="233">
        <f t="shared" si="49"/>
        <v>12.739174193481931</v>
      </c>
      <c r="AC120" s="233">
        <f t="shared" si="50"/>
        <v>7.9248258065180703</v>
      </c>
      <c r="AD120">
        <v>2.95</v>
      </c>
      <c r="AE120" s="233">
        <f t="shared" si="51"/>
        <v>7.9374301675977676</v>
      </c>
      <c r="AF120" s="233">
        <f t="shared" si="52"/>
        <v>8.0830597168027865</v>
      </c>
      <c r="AG120" s="233">
        <f t="shared" si="53"/>
        <v>7.7918006183927488</v>
      </c>
      <c r="AH120">
        <v>6.5</v>
      </c>
      <c r="AI120" s="233">
        <f t="shared" si="54"/>
        <v>3.3601117318435763</v>
      </c>
      <c r="AJ120" s="233">
        <f t="shared" si="55"/>
        <v>6.3851512410714601</v>
      </c>
      <c r="AK120" s="233">
        <f t="shared" si="56"/>
        <v>0.33507222261569281</v>
      </c>
      <c r="AL120">
        <v>7</v>
      </c>
      <c r="AM120" s="233">
        <f t="shared" si="57"/>
        <v>48.104347826086951</v>
      </c>
      <c r="AN120" s="233">
        <f t="shared" si="58"/>
        <v>52.277593646348265</v>
      </c>
      <c r="AO120" s="233">
        <f t="shared" si="59"/>
        <v>43.931102005825636</v>
      </c>
      <c r="AP120" s="233" t="str">
        <f t="shared" si="60"/>
        <v/>
      </c>
      <c r="AQ120" s="233" t="e">
        <f t="shared" si="61"/>
        <v>#VALUE!</v>
      </c>
      <c r="AR120" s="233" t="e">
        <f t="shared" si="62"/>
        <v>#VALUE!</v>
      </c>
      <c r="AS120" s="235">
        <f t="shared" si="63"/>
        <v>33.105027932960894</v>
      </c>
      <c r="AT120" s="235">
        <f t="shared" si="64"/>
        <v>50.535961542150602</v>
      </c>
      <c r="AU120" s="235">
        <f t="shared" si="65"/>
        <v>15.67409432377119</v>
      </c>
      <c r="AV120">
        <v>100</v>
      </c>
      <c r="AW120" s="235">
        <f t="shared" si="66"/>
        <v>62.766666666666666</v>
      </c>
      <c r="AX120" s="235">
        <f t="shared" si="67"/>
        <v>80.98511149172171</v>
      </c>
      <c r="AY120" s="235">
        <f t="shared" si="68"/>
        <v>44.548221841611614</v>
      </c>
      <c r="AZ120" s="235">
        <f t="shared" si="69"/>
        <v>2941.6666666666665</v>
      </c>
      <c r="BA120" s="235">
        <f t="shared" si="70"/>
        <v>4966.9775952753826</v>
      </c>
      <c r="BB120" s="235">
        <f t="shared" si="71"/>
        <v>916.35573805795048</v>
      </c>
      <c r="BC120" s="235">
        <f t="shared" si="72"/>
        <v>53.18888888888889</v>
      </c>
      <c r="BD120" s="235">
        <f t="shared" si="73"/>
        <v>112.67052202318322</v>
      </c>
      <c r="BE120" s="235">
        <f t="shared" si="74"/>
        <v>-6.2927442454054372</v>
      </c>
      <c r="BF120" s="235">
        <f t="shared" si="75"/>
        <v>3577.2222222222222</v>
      </c>
      <c r="BG120" s="235">
        <f t="shared" si="76"/>
        <v>5636.1265941907786</v>
      </c>
      <c r="BH120" s="235">
        <f t="shared" si="77"/>
        <v>1518.3178502536657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4.4000000000000004</v>
      </c>
      <c r="CE120" s="102">
        <f t="shared" si="83"/>
        <v>13.8</v>
      </c>
      <c r="CF120" s="102">
        <f t="shared" si="84"/>
        <v>107</v>
      </c>
      <c r="CG120" s="102">
        <f t="shared" si="85"/>
        <v>8.1300000000000008</v>
      </c>
      <c r="CH120" s="102">
        <f t="shared" si="86"/>
        <v>6.4</v>
      </c>
      <c r="CI120" s="102" t="str">
        <f t="shared" si="87"/>
        <v/>
      </c>
      <c r="CJ120" s="102">
        <f t="shared" si="88"/>
        <v>4.5999999999999996</v>
      </c>
      <c r="CK120" s="102">
        <f t="shared" si="89"/>
        <v>11</v>
      </c>
      <c r="CL120" s="102">
        <f t="shared" si="90"/>
        <v>59</v>
      </c>
      <c r="CM120" s="102">
        <f t="shared" si="91"/>
        <v>6500</v>
      </c>
      <c r="CN120" s="102">
        <f t="shared" si="92"/>
        <v>10</v>
      </c>
      <c r="CO120" s="102">
        <f t="shared" si="93"/>
        <v>7100</v>
      </c>
      <c r="CP120" s="102" t="str">
        <f t="shared" si="94"/>
        <v/>
      </c>
    </row>
    <row r="121" spans="2:94">
      <c r="B121" t="s">
        <v>252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10.332000000000001</v>
      </c>
      <c r="AB121" s="233">
        <f t="shared" si="49"/>
        <v>12.739174193481931</v>
      </c>
      <c r="AC121" s="233">
        <f t="shared" si="50"/>
        <v>7.9248258065180703</v>
      </c>
      <c r="AD121">
        <v>2.95</v>
      </c>
      <c r="AE121" s="233">
        <f t="shared" si="51"/>
        <v>7.9374301675977676</v>
      </c>
      <c r="AF121" s="233">
        <f t="shared" si="52"/>
        <v>8.0830597168027865</v>
      </c>
      <c r="AG121" s="233">
        <f t="shared" si="53"/>
        <v>7.7918006183927488</v>
      </c>
      <c r="AH121">
        <v>6.5</v>
      </c>
      <c r="AI121" s="233">
        <f t="shared" si="54"/>
        <v>3.3601117318435763</v>
      </c>
      <c r="AJ121" s="233">
        <f t="shared" si="55"/>
        <v>6.3851512410714601</v>
      </c>
      <c r="AK121" s="233">
        <f t="shared" si="56"/>
        <v>0.33507222261569281</v>
      </c>
      <c r="AL121">
        <v>7</v>
      </c>
      <c r="AM121" s="233">
        <f t="shared" si="57"/>
        <v>48.104347826086951</v>
      </c>
      <c r="AN121" s="233">
        <f t="shared" si="58"/>
        <v>52.277593646348265</v>
      </c>
      <c r="AO121" s="233">
        <f t="shared" si="59"/>
        <v>43.931102005825636</v>
      </c>
      <c r="AP121" s="233" t="str">
        <f t="shared" si="60"/>
        <v/>
      </c>
      <c r="AQ121" s="233" t="e">
        <f t="shared" si="61"/>
        <v>#VALUE!</v>
      </c>
      <c r="AR121" s="233" t="e">
        <f t="shared" si="62"/>
        <v>#VALUE!</v>
      </c>
      <c r="AS121" s="235">
        <f t="shared" si="63"/>
        <v>33.105027932960894</v>
      </c>
      <c r="AT121" s="235">
        <f t="shared" si="64"/>
        <v>50.535961542150602</v>
      </c>
      <c r="AU121" s="235">
        <f t="shared" si="65"/>
        <v>15.67409432377119</v>
      </c>
      <c r="AV121">
        <v>100</v>
      </c>
      <c r="AW121" s="235">
        <f t="shared" si="66"/>
        <v>62.766666666666666</v>
      </c>
      <c r="AX121" s="235">
        <f t="shared" si="67"/>
        <v>80.98511149172171</v>
      </c>
      <c r="AY121" s="235">
        <f t="shared" si="68"/>
        <v>44.548221841611614</v>
      </c>
      <c r="AZ121" s="235">
        <f t="shared" si="69"/>
        <v>2941.6666666666665</v>
      </c>
      <c r="BA121" s="235">
        <f t="shared" si="70"/>
        <v>4966.9775952753826</v>
      </c>
      <c r="BB121" s="235">
        <f t="shared" si="71"/>
        <v>916.35573805795048</v>
      </c>
      <c r="BC121" s="235">
        <f t="shared" si="72"/>
        <v>53.18888888888889</v>
      </c>
      <c r="BD121" s="235">
        <f t="shared" si="73"/>
        <v>112.67052202318322</v>
      </c>
      <c r="BE121" s="235">
        <f t="shared" si="74"/>
        <v>-6.2927442454054372</v>
      </c>
      <c r="BF121" s="235">
        <f t="shared" si="75"/>
        <v>3577.2222222222222</v>
      </c>
      <c r="BG121" s="235">
        <f t="shared" si="76"/>
        <v>5636.1265941907786</v>
      </c>
      <c r="BH121" s="235">
        <f t="shared" si="77"/>
        <v>1518.3178502536657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8.3000000000000007</v>
      </c>
      <c r="CE121" s="102">
        <f t="shared" si="83"/>
        <v>14</v>
      </c>
      <c r="CF121" s="102">
        <f t="shared" si="84"/>
        <v>119</v>
      </c>
      <c r="CG121" s="102">
        <f t="shared" si="85"/>
        <v>8.11</v>
      </c>
      <c r="CH121" s="102">
        <f t="shared" si="86"/>
        <v>2.4</v>
      </c>
      <c r="CI121" s="102" t="str">
        <f t="shared" si="87"/>
        <v/>
      </c>
      <c r="CJ121" s="102">
        <f t="shared" si="88"/>
        <v>4.0999999999999996</v>
      </c>
      <c r="CK121" s="102">
        <f t="shared" si="89"/>
        <v>3.9</v>
      </c>
      <c r="CL121" s="102">
        <f t="shared" si="90"/>
        <v>21</v>
      </c>
      <c r="CM121" s="102">
        <f t="shared" si="91"/>
        <v>2200</v>
      </c>
      <c r="CN121" s="102">
        <f t="shared" si="92"/>
        <v>22</v>
      </c>
      <c r="CO121" s="102">
        <f t="shared" si="93"/>
        <v>3100</v>
      </c>
      <c r="CP121" s="102" t="str">
        <f t="shared" si="94"/>
        <v/>
      </c>
    </row>
    <row r="122" spans="2:94">
      <c r="B122" t="s">
        <v>252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10.332000000000001</v>
      </c>
      <c r="AB122" s="233">
        <f t="shared" si="49"/>
        <v>12.739174193481931</v>
      </c>
      <c r="AC122" s="233">
        <f t="shared" si="50"/>
        <v>7.9248258065180703</v>
      </c>
      <c r="AD122">
        <v>2.95</v>
      </c>
      <c r="AE122" s="233">
        <f t="shared" si="51"/>
        <v>7.9374301675977676</v>
      </c>
      <c r="AF122" s="233">
        <f t="shared" si="52"/>
        <v>8.0830597168027865</v>
      </c>
      <c r="AG122" s="233">
        <f t="shared" si="53"/>
        <v>7.7918006183927488</v>
      </c>
      <c r="AH122">
        <v>6.5</v>
      </c>
      <c r="AI122" s="233">
        <f t="shared" si="54"/>
        <v>3.3601117318435763</v>
      </c>
      <c r="AJ122" s="233">
        <f t="shared" si="55"/>
        <v>6.3851512410714601</v>
      </c>
      <c r="AK122" s="233">
        <f t="shared" si="56"/>
        <v>0.33507222261569281</v>
      </c>
      <c r="AL122">
        <v>7</v>
      </c>
      <c r="AM122" s="233">
        <f t="shared" si="57"/>
        <v>48.104347826086951</v>
      </c>
      <c r="AN122" s="233">
        <f t="shared" si="58"/>
        <v>52.277593646348265</v>
      </c>
      <c r="AO122" s="233">
        <f t="shared" si="59"/>
        <v>43.931102005825636</v>
      </c>
      <c r="AP122" s="233" t="str">
        <f t="shared" si="60"/>
        <v/>
      </c>
      <c r="AQ122" s="233" t="e">
        <f t="shared" si="61"/>
        <v>#VALUE!</v>
      </c>
      <c r="AR122" s="233" t="e">
        <f t="shared" si="62"/>
        <v>#VALUE!</v>
      </c>
      <c r="AS122" s="235">
        <f t="shared" si="63"/>
        <v>33.105027932960894</v>
      </c>
      <c r="AT122" s="235">
        <f t="shared" si="64"/>
        <v>50.535961542150602</v>
      </c>
      <c r="AU122" s="235">
        <f t="shared" si="65"/>
        <v>15.67409432377119</v>
      </c>
      <c r="AV122">
        <v>100</v>
      </c>
      <c r="AW122" s="235">
        <f t="shared" si="66"/>
        <v>62.766666666666666</v>
      </c>
      <c r="AX122" s="235">
        <f t="shared" si="67"/>
        <v>80.98511149172171</v>
      </c>
      <c r="AY122" s="235">
        <f t="shared" si="68"/>
        <v>44.548221841611614</v>
      </c>
      <c r="AZ122" s="235">
        <f t="shared" si="69"/>
        <v>2941.6666666666665</v>
      </c>
      <c r="BA122" s="235">
        <f t="shared" si="70"/>
        <v>4966.9775952753826</v>
      </c>
      <c r="BB122" s="235">
        <f t="shared" si="71"/>
        <v>916.35573805795048</v>
      </c>
      <c r="BC122" s="235">
        <f t="shared" si="72"/>
        <v>53.18888888888889</v>
      </c>
      <c r="BD122" s="235">
        <f t="shared" si="73"/>
        <v>112.67052202318322</v>
      </c>
      <c r="BE122" s="235">
        <f t="shared" si="74"/>
        <v>-6.2927442454054372</v>
      </c>
      <c r="BF122" s="235">
        <f t="shared" si="75"/>
        <v>3577.2222222222222</v>
      </c>
      <c r="BG122" s="235">
        <f t="shared" si="76"/>
        <v>5636.1265941907786</v>
      </c>
      <c r="BH122" s="235">
        <f t="shared" si="77"/>
        <v>1518.3178502536657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14.2</v>
      </c>
      <c r="CE122" s="102">
        <f t="shared" si="83"/>
        <v>9.6</v>
      </c>
      <c r="CF122" s="102">
        <f t="shared" si="84"/>
        <v>94</v>
      </c>
      <c r="CG122" s="102">
        <f t="shared" si="85"/>
        <v>7.98</v>
      </c>
      <c r="CH122" s="102">
        <f t="shared" si="86"/>
        <v>2.2999999999999998</v>
      </c>
      <c r="CI122" s="102" t="str">
        <f t="shared" si="87"/>
        <v/>
      </c>
      <c r="CJ122" s="102">
        <f t="shared" si="88"/>
        <v>3.8</v>
      </c>
      <c r="CK122" s="102">
        <f t="shared" si="89"/>
        <v>19</v>
      </c>
      <c r="CL122" s="102">
        <f t="shared" si="90"/>
        <v>47</v>
      </c>
      <c r="CM122" s="102">
        <f t="shared" si="91"/>
        <v>1300</v>
      </c>
      <c r="CN122" s="102">
        <f t="shared" si="92"/>
        <v>48</v>
      </c>
      <c r="CO122" s="102">
        <f t="shared" si="93"/>
        <v>2000</v>
      </c>
      <c r="CP122" s="102" t="str">
        <f t="shared" si="94"/>
        <v/>
      </c>
    </row>
    <row r="123" spans="2:94">
      <c r="B123" t="s">
        <v>252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10.332000000000001</v>
      </c>
      <c r="AB123" s="233">
        <f t="shared" si="49"/>
        <v>12.739174193481931</v>
      </c>
      <c r="AC123" s="233">
        <f t="shared" si="50"/>
        <v>7.9248258065180703</v>
      </c>
      <c r="AD123">
        <v>2.95</v>
      </c>
      <c r="AE123" s="233">
        <f t="shared" si="51"/>
        <v>7.9374301675977676</v>
      </c>
      <c r="AF123" s="233">
        <f t="shared" si="52"/>
        <v>8.0830597168027865</v>
      </c>
      <c r="AG123" s="233">
        <f t="shared" si="53"/>
        <v>7.7918006183927488</v>
      </c>
      <c r="AH123">
        <v>6.5</v>
      </c>
      <c r="AI123" s="233">
        <f t="shared" si="54"/>
        <v>3.3601117318435763</v>
      </c>
      <c r="AJ123" s="233">
        <f t="shared" si="55"/>
        <v>6.3851512410714601</v>
      </c>
      <c r="AK123" s="233">
        <f t="shared" si="56"/>
        <v>0.33507222261569281</v>
      </c>
      <c r="AL123">
        <v>7</v>
      </c>
      <c r="AM123" s="233">
        <f t="shared" si="57"/>
        <v>48.104347826086951</v>
      </c>
      <c r="AN123" s="233">
        <f t="shared" si="58"/>
        <v>52.277593646348265</v>
      </c>
      <c r="AO123" s="233">
        <f t="shared" si="59"/>
        <v>43.931102005825636</v>
      </c>
      <c r="AP123" s="233" t="str">
        <f t="shared" si="60"/>
        <v/>
      </c>
      <c r="AQ123" s="233" t="e">
        <f t="shared" si="61"/>
        <v>#VALUE!</v>
      </c>
      <c r="AR123" s="233" t="e">
        <f t="shared" si="62"/>
        <v>#VALUE!</v>
      </c>
      <c r="AS123" s="235">
        <f t="shared" si="63"/>
        <v>33.105027932960894</v>
      </c>
      <c r="AT123" s="235">
        <f t="shared" si="64"/>
        <v>50.535961542150602</v>
      </c>
      <c r="AU123" s="235">
        <f t="shared" si="65"/>
        <v>15.67409432377119</v>
      </c>
      <c r="AV123">
        <v>100</v>
      </c>
      <c r="AW123" s="235">
        <f t="shared" si="66"/>
        <v>62.766666666666666</v>
      </c>
      <c r="AX123" s="235">
        <f t="shared" si="67"/>
        <v>80.98511149172171</v>
      </c>
      <c r="AY123" s="235">
        <f t="shared" si="68"/>
        <v>44.548221841611614</v>
      </c>
      <c r="AZ123" s="235">
        <f t="shared" si="69"/>
        <v>2941.6666666666665</v>
      </c>
      <c r="BA123" s="235">
        <f t="shared" si="70"/>
        <v>4966.9775952753826</v>
      </c>
      <c r="BB123" s="235">
        <f t="shared" si="71"/>
        <v>916.35573805795048</v>
      </c>
      <c r="BC123" s="235">
        <f t="shared" si="72"/>
        <v>53.18888888888889</v>
      </c>
      <c r="BD123" s="235">
        <f t="shared" si="73"/>
        <v>112.67052202318322</v>
      </c>
      <c r="BE123" s="235">
        <f t="shared" si="74"/>
        <v>-6.2927442454054372</v>
      </c>
      <c r="BF123" s="235">
        <f t="shared" si="75"/>
        <v>3577.2222222222222</v>
      </c>
      <c r="BG123" s="235">
        <f t="shared" si="76"/>
        <v>5636.1265941907786</v>
      </c>
      <c r="BH123" s="235">
        <f t="shared" si="77"/>
        <v>1518.3178502536657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21.1</v>
      </c>
      <c r="CE123" s="102">
        <f t="shared" si="83"/>
        <v>7.7</v>
      </c>
      <c r="CF123" s="102">
        <f t="shared" si="84"/>
        <v>86</v>
      </c>
      <c r="CG123" s="102">
        <f t="shared" si="85"/>
        <v>7.68</v>
      </c>
      <c r="CH123" s="102">
        <f t="shared" si="86"/>
        <v>1.1000000000000001</v>
      </c>
      <c r="CI123" s="102" t="str">
        <f t="shared" si="87"/>
        <v/>
      </c>
      <c r="CJ123" s="102">
        <f t="shared" si="88"/>
        <v>2</v>
      </c>
      <c r="CK123" s="102">
        <f t="shared" si="89"/>
        <v>36</v>
      </c>
      <c r="CL123" s="102">
        <f t="shared" si="90"/>
        <v>62</v>
      </c>
      <c r="CM123" s="102">
        <f t="shared" si="91"/>
        <v>1500</v>
      </c>
      <c r="CN123" s="102">
        <f t="shared" si="92"/>
        <v>77</v>
      </c>
      <c r="CO123" s="102">
        <f t="shared" si="93"/>
        <v>2100</v>
      </c>
      <c r="CP123" s="102" t="str">
        <f t="shared" si="94"/>
        <v/>
      </c>
    </row>
    <row r="124" spans="2:94">
      <c r="B124" t="s">
        <v>252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10.332000000000001</v>
      </c>
      <c r="AB124" s="233">
        <f t="shared" si="49"/>
        <v>12.739174193481931</v>
      </c>
      <c r="AC124" s="233">
        <f t="shared" si="50"/>
        <v>7.9248258065180703</v>
      </c>
      <c r="AD124">
        <v>2.95</v>
      </c>
      <c r="AE124" s="233">
        <f t="shared" si="51"/>
        <v>7.9374301675977676</v>
      </c>
      <c r="AF124" s="233">
        <f t="shared" si="52"/>
        <v>8.0830597168027865</v>
      </c>
      <c r="AG124" s="233">
        <f t="shared" si="53"/>
        <v>7.7918006183927488</v>
      </c>
      <c r="AH124">
        <v>6.5</v>
      </c>
      <c r="AI124" s="233">
        <f t="shared" si="54"/>
        <v>3.3601117318435763</v>
      </c>
      <c r="AJ124" s="233">
        <f t="shared" si="55"/>
        <v>6.3851512410714601</v>
      </c>
      <c r="AK124" s="233">
        <f t="shared" si="56"/>
        <v>0.33507222261569281</v>
      </c>
      <c r="AL124">
        <v>7</v>
      </c>
      <c r="AM124" s="233">
        <f t="shared" si="57"/>
        <v>48.104347826086951</v>
      </c>
      <c r="AN124" s="233">
        <f t="shared" si="58"/>
        <v>52.277593646348265</v>
      </c>
      <c r="AO124" s="233">
        <f t="shared" si="59"/>
        <v>43.931102005825636</v>
      </c>
      <c r="AP124" s="233" t="str">
        <f t="shared" si="60"/>
        <v/>
      </c>
      <c r="AQ124" s="233" t="e">
        <f t="shared" si="61"/>
        <v>#VALUE!</v>
      </c>
      <c r="AR124" s="233" t="e">
        <f t="shared" si="62"/>
        <v>#VALUE!</v>
      </c>
      <c r="AS124" s="235">
        <f t="shared" si="63"/>
        <v>33.105027932960894</v>
      </c>
      <c r="AT124" s="235">
        <f t="shared" si="64"/>
        <v>50.535961542150602</v>
      </c>
      <c r="AU124" s="235">
        <f t="shared" si="65"/>
        <v>15.67409432377119</v>
      </c>
      <c r="AV124">
        <v>100</v>
      </c>
      <c r="AW124" s="235">
        <f t="shared" si="66"/>
        <v>62.766666666666666</v>
      </c>
      <c r="AX124" s="235">
        <f t="shared" si="67"/>
        <v>80.98511149172171</v>
      </c>
      <c r="AY124" s="235">
        <f t="shared" si="68"/>
        <v>44.548221841611614</v>
      </c>
      <c r="AZ124" s="235">
        <f t="shared" si="69"/>
        <v>2941.6666666666665</v>
      </c>
      <c r="BA124" s="235">
        <f t="shared" si="70"/>
        <v>4966.9775952753826</v>
      </c>
      <c r="BB124" s="235">
        <f t="shared" si="71"/>
        <v>916.35573805795048</v>
      </c>
      <c r="BC124" s="235">
        <f t="shared" si="72"/>
        <v>53.18888888888889</v>
      </c>
      <c r="BD124" s="235">
        <f t="shared" si="73"/>
        <v>112.67052202318322</v>
      </c>
      <c r="BE124" s="235">
        <f t="shared" si="74"/>
        <v>-6.2927442454054372</v>
      </c>
      <c r="BF124" s="235">
        <f t="shared" si="75"/>
        <v>3577.2222222222222</v>
      </c>
      <c r="BG124" s="235">
        <f t="shared" si="76"/>
        <v>5636.1265941907786</v>
      </c>
      <c r="BH124" s="235">
        <f t="shared" si="77"/>
        <v>1518.3178502536657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19.600000000000001</v>
      </c>
      <c r="CE124" s="102">
        <f t="shared" si="83"/>
        <v>7.1</v>
      </c>
      <c r="CF124" s="102">
        <f t="shared" si="84"/>
        <v>77</v>
      </c>
      <c r="CG124" s="102">
        <f t="shared" si="85"/>
        <v>7.7</v>
      </c>
      <c r="CH124" s="102">
        <f t="shared" si="86"/>
        <v>0.82</v>
      </c>
      <c r="CI124" s="102" t="str">
        <f t="shared" si="87"/>
        <v/>
      </c>
      <c r="CJ124" s="102">
        <f t="shared" si="88"/>
        <v>1.2</v>
      </c>
      <c r="CK124" s="102">
        <f t="shared" si="89"/>
        <v>34</v>
      </c>
      <c r="CL124" s="102">
        <f t="shared" si="90"/>
        <v>50</v>
      </c>
      <c r="CM124" s="102">
        <f t="shared" si="91"/>
        <v>700</v>
      </c>
      <c r="CN124" s="102">
        <f t="shared" si="92"/>
        <v>35</v>
      </c>
      <c r="CO124" s="102">
        <f t="shared" si="93"/>
        <v>1000</v>
      </c>
      <c r="CP124" s="102" t="str">
        <f t="shared" si="94"/>
        <v/>
      </c>
    </row>
    <row r="125" spans="2:94">
      <c r="B125" t="s">
        <v>252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10.332000000000001</v>
      </c>
      <c r="AB125" s="233">
        <f t="shared" si="49"/>
        <v>12.739174193481931</v>
      </c>
      <c r="AC125" s="233">
        <f t="shared" si="50"/>
        <v>7.9248258065180703</v>
      </c>
      <c r="AD125">
        <v>2.95</v>
      </c>
      <c r="AE125" s="233">
        <f t="shared" si="51"/>
        <v>7.9374301675977676</v>
      </c>
      <c r="AF125" s="233">
        <f t="shared" si="52"/>
        <v>8.0830597168027865</v>
      </c>
      <c r="AG125" s="233">
        <f t="shared" si="53"/>
        <v>7.7918006183927488</v>
      </c>
      <c r="AH125">
        <v>6.5</v>
      </c>
      <c r="AI125" s="233">
        <f t="shared" si="54"/>
        <v>3.3601117318435763</v>
      </c>
      <c r="AJ125" s="233">
        <f t="shared" si="55"/>
        <v>6.3851512410714601</v>
      </c>
      <c r="AK125" s="233">
        <f t="shared" si="56"/>
        <v>0.33507222261569281</v>
      </c>
      <c r="AL125">
        <v>7</v>
      </c>
      <c r="AM125" s="233">
        <f t="shared" si="57"/>
        <v>48.104347826086951</v>
      </c>
      <c r="AN125" s="233">
        <f t="shared" si="58"/>
        <v>52.277593646348265</v>
      </c>
      <c r="AO125" s="233">
        <f t="shared" si="59"/>
        <v>43.931102005825636</v>
      </c>
      <c r="AP125" s="233" t="str">
        <f t="shared" si="60"/>
        <v/>
      </c>
      <c r="AQ125" s="233" t="e">
        <f t="shared" si="61"/>
        <v>#VALUE!</v>
      </c>
      <c r="AR125" s="233" t="e">
        <f t="shared" si="62"/>
        <v>#VALUE!</v>
      </c>
      <c r="AS125" s="235">
        <f t="shared" si="63"/>
        <v>33.105027932960894</v>
      </c>
      <c r="AT125" s="235">
        <f t="shared" si="64"/>
        <v>50.535961542150602</v>
      </c>
      <c r="AU125" s="235">
        <f t="shared" si="65"/>
        <v>15.67409432377119</v>
      </c>
      <c r="AV125">
        <v>100</v>
      </c>
      <c r="AW125" s="235">
        <f t="shared" si="66"/>
        <v>62.766666666666666</v>
      </c>
      <c r="AX125" s="235">
        <f t="shared" si="67"/>
        <v>80.98511149172171</v>
      </c>
      <c r="AY125" s="235">
        <f t="shared" si="68"/>
        <v>44.548221841611614</v>
      </c>
      <c r="AZ125" s="235">
        <f t="shared" si="69"/>
        <v>2941.6666666666665</v>
      </c>
      <c r="BA125" s="235">
        <f t="shared" si="70"/>
        <v>4966.9775952753826</v>
      </c>
      <c r="BB125" s="235">
        <f t="shared" si="71"/>
        <v>916.35573805795048</v>
      </c>
      <c r="BC125" s="235">
        <f t="shared" si="72"/>
        <v>53.18888888888889</v>
      </c>
      <c r="BD125" s="235">
        <f t="shared" si="73"/>
        <v>112.67052202318322</v>
      </c>
      <c r="BE125" s="235">
        <f t="shared" si="74"/>
        <v>-6.2927442454054372</v>
      </c>
      <c r="BF125" s="235">
        <f t="shared" si="75"/>
        <v>3577.2222222222222</v>
      </c>
      <c r="BG125" s="235">
        <f t="shared" si="76"/>
        <v>5636.1265941907786</v>
      </c>
      <c r="BH125" s="235">
        <f t="shared" si="77"/>
        <v>1518.3178502536657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18.399999999999999</v>
      </c>
      <c r="CE125" s="102">
        <f t="shared" si="83"/>
        <v>7.4</v>
      </c>
      <c r="CF125" s="102">
        <f t="shared" si="84"/>
        <v>79</v>
      </c>
      <c r="CG125" s="102">
        <f t="shared" si="85"/>
        <v>7.71</v>
      </c>
      <c r="CH125" s="102">
        <f t="shared" si="86"/>
        <v>1.2</v>
      </c>
      <c r="CI125" s="102" t="str">
        <f t="shared" si="87"/>
        <v/>
      </c>
      <c r="CJ125" s="102">
        <f t="shared" si="88"/>
        <v>3.7</v>
      </c>
      <c r="CK125" s="102">
        <f t="shared" si="89"/>
        <v>47</v>
      </c>
      <c r="CL125" s="102">
        <f t="shared" si="90"/>
        <v>71</v>
      </c>
      <c r="CM125" s="102">
        <f t="shared" si="91"/>
        <v>740</v>
      </c>
      <c r="CN125" s="102">
        <f t="shared" si="92"/>
        <v>23</v>
      </c>
      <c r="CO125" s="102">
        <f t="shared" si="93"/>
        <v>1100</v>
      </c>
      <c r="CP125" s="102" t="str">
        <f t="shared" si="94"/>
        <v/>
      </c>
    </row>
    <row r="126" spans="2:94">
      <c r="B126" t="s">
        <v>252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10.332000000000001</v>
      </c>
      <c r="AB126" s="233">
        <f t="shared" si="49"/>
        <v>12.739174193481931</v>
      </c>
      <c r="AC126" s="233">
        <f t="shared" si="50"/>
        <v>7.9248258065180703</v>
      </c>
      <c r="AD126">
        <v>2.95</v>
      </c>
      <c r="AE126" s="233">
        <f t="shared" si="51"/>
        <v>7.9374301675977676</v>
      </c>
      <c r="AF126" s="233">
        <f t="shared" si="52"/>
        <v>8.0830597168027865</v>
      </c>
      <c r="AG126" s="233">
        <f t="shared" si="53"/>
        <v>7.7918006183927488</v>
      </c>
      <c r="AH126">
        <v>6.5</v>
      </c>
      <c r="AI126" s="233">
        <f t="shared" si="54"/>
        <v>3.3601117318435763</v>
      </c>
      <c r="AJ126" s="233">
        <f t="shared" si="55"/>
        <v>6.3851512410714601</v>
      </c>
      <c r="AK126" s="233">
        <f t="shared" si="56"/>
        <v>0.33507222261569281</v>
      </c>
      <c r="AL126">
        <v>7</v>
      </c>
      <c r="AM126" s="233">
        <f t="shared" si="57"/>
        <v>48.104347826086951</v>
      </c>
      <c r="AN126" s="233">
        <f t="shared" si="58"/>
        <v>52.277593646348265</v>
      </c>
      <c r="AO126" s="233">
        <f t="shared" si="59"/>
        <v>43.931102005825636</v>
      </c>
      <c r="AP126" s="233" t="str">
        <f t="shared" si="60"/>
        <v/>
      </c>
      <c r="AQ126" s="233" t="e">
        <f t="shared" si="61"/>
        <v>#VALUE!</v>
      </c>
      <c r="AR126" s="233" t="e">
        <f t="shared" si="62"/>
        <v>#VALUE!</v>
      </c>
      <c r="AS126" s="235">
        <f t="shared" si="63"/>
        <v>33.105027932960894</v>
      </c>
      <c r="AT126" s="235">
        <f t="shared" si="64"/>
        <v>50.535961542150602</v>
      </c>
      <c r="AU126" s="235">
        <f t="shared" si="65"/>
        <v>15.67409432377119</v>
      </c>
      <c r="AV126">
        <v>100</v>
      </c>
      <c r="AW126" s="235">
        <f t="shared" si="66"/>
        <v>62.766666666666666</v>
      </c>
      <c r="AX126" s="235">
        <f t="shared" si="67"/>
        <v>80.98511149172171</v>
      </c>
      <c r="AY126" s="235">
        <f t="shared" si="68"/>
        <v>44.548221841611614</v>
      </c>
      <c r="AZ126" s="235">
        <f t="shared" si="69"/>
        <v>2941.6666666666665</v>
      </c>
      <c r="BA126" s="235">
        <f t="shared" si="70"/>
        <v>4966.9775952753826</v>
      </c>
      <c r="BB126" s="235">
        <f t="shared" si="71"/>
        <v>916.35573805795048</v>
      </c>
      <c r="BC126" s="235">
        <f t="shared" si="72"/>
        <v>53.18888888888889</v>
      </c>
      <c r="BD126" s="235">
        <f t="shared" si="73"/>
        <v>112.67052202318322</v>
      </c>
      <c r="BE126" s="235">
        <f t="shared" si="74"/>
        <v>-6.2927442454054372</v>
      </c>
      <c r="BF126" s="235">
        <f t="shared" si="75"/>
        <v>3577.2222222222222</v>
      </c>
      <c r="BG126" s="235">
        <f t="shared" si="76"/>
        <v>5636.1265941907786</v>
      </c>
      <c r="BH126" s="235">
        <f t="shared" si="77"/>
        <v>1518.3178502536657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</v>
      </c>
      <c r="CE126" s="102">
        <f t="shared" si="83"/>
        <v>8.4</v>
      </c>
      <c r="CF126" s="102">
        <f t="shared" si="84"/>
        <v>82</v>
      </c>
      <c r="CG126" s="102">
        <f t="shared" si="85"/>
        <v>7.84</v>
      </c>
      <c r="CH126" s="102">
        <f t="shared" si="86"/>
        <v>0.96</v>
      </c>
      <c r="CI126" s="102" t="str">
        <f t="shared" si="87"/>
        <v/>
      </c>
      <c r="CJ126" s="102">
        <f t="shared" si="88"/>
        <v>3.27</v>
      </c>
      <c r="CK126" s="102">
        <f t="shared" si="89"/>
        <v>45</v>
      </c>
      <c r="CL126" s="102">
        <f t="shared" si="90"/>
        <v>63</v>
      </c>
      <c r="CM126" s="102">
        <f t="shared" si="91"/>
        <v>1300</v>
      </c>
      <c r="CN126" s="102">
        <f t="shared" si="92"/>
        <v>21</v>
      </c>
      <c r="CO126" s="102">
        <f t="shared" si="93"/>
        <v>1700</v>
      </c>
      <c r="CP126" s="102" t="str">
        <f t="shared" si="94"/>
        <v/>
      </c>
    </row>
    <row r="127" spans="2:94">
      <c r="B127" t="s">
        <v>252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10.332000000000001</v>
      </c>
      <c r="AB127" s="233">
        <f t="shared" si="49"/>
        <v>12.739174193481931</v>
      </c>
      <c r="AC127" s="233">
        <f t="shared" si="50"/>
        <v>7.9248258065180703</v>
      </c>
      <c r="AD127">
        <v>2.95</v>
      </c>
      <c r="AE127" s="233">
        <f t="shared" si="51"/>
        <v>7.9374301675977676</v>
      </c>
      <c r="AF127" s="233">
        <f t="shared" si="52"/>
        <v>8.0830597168027865</v>
      </c>
      <c r="AG127" s="233">
        <f t="shared" si="53"/>
        <v>7.7918006183927488</v>
      </c>
      <c r="AH127">
        <v>6.5</v>
      </c>
      <c r="AI127" s="233">
        <f t="shared" si="54"/>
        <v>3.3601117318435763</v>
      </c>
      <c r="AJ127" s="233">
        <f t="shared" si="55"/>
        <v>6.3851512410714601</v>
      </c>
      <c r="AK127" s="233">
        <f t="shared" si="56"/>
        <v>0.33507222261569281</v>
      </c>
      <c r="AL127">
        <v>7</v>
      </c>
      <c r="AM127" s="233">
        <f t="shared" si="57"/>
        <v>48.104347826086951</v>
      </c>
      <c r="AN127" s="233">
        <f t="shared" si="58"/>
        <v>52.277593646348265</v>
      </c>
      <c r="AO127" s="233">
        <f t="shared" si="59"/>
        <v>43.931102005825636</v>
      </c>
      <c r="AP127" s="233" t="str">
        <f t="shared" si="60"/>
        <v/>
      </c>
      <c r="AQ127" s="233" t="e">
        <f t="shared" si="61"/>
        <v>#VALUE!</v>
      </c>
      <c r="AR127" s="233" t="e">
        <f t="shared" si="62"/>
        <v>#VALUE!</v>
      </c>
      <c r="AS127" s="235">
        <f t="shared" si="63"/>
        <v>33.105027932960894</v>
      </c>
      <c r="AT127" s="235">
        <f t="shared" si="64"/>
        <v>50.535961542150602</v>
      </c>
      <c r="AU127" s="235">
        <f t="shared" si="65"/>
        <v>15.67409432377119</v>
      </c>
      <c r="AV127">
        <v>100</v>
      </c>
      <c r="AW127" s="235">
        <f t="shared" si="66"/>
        <v>62.766666666666666</v>
      </c>
      <c r="AX127" s="235">
        <f t="shared" si="67"/>
        <v>80.98511149172171</v>
      </c>
      <c r="AY127" s="235">
        <f t="shared" si="68"/>
        <v>44.548221841611614</v>
      </c>
      <c r="AZ127" s="235">
        <f t="shared" si="69"/>
        <v>2941.6666666666665</v>
      </c>
      <c r="BA127" s="235">
        <f t="shared" si="70"/>
        <v>4966.9775952753826</v>
      </c>
      <c r="BB127" s="235">
        <f t="shared" si="71"/>
        <v>916.35573805795048</v>
      </c>
      <c r="BC127" s="235">
        <f t="shared" si="72"/>
        <v>53.18888888888889</v>
      </c>
      <c r="BD127" s="235">
        <f t="shared" si="73"/>
        <v>112.67052202318322</v>
      </c>
      <c r="BE127" s="235">
        <f t="shared" si="74"/>
        <v>-6.2927442454054372</v>
      </c>
      <c r="BF127" s="235">
        <f t="shared" si="75"/>
        <v>3577.2222222222222</v>
      </c>
      <c r="BG127" s="235">
        <f t="shared" si="76"/>
        <v>5636.1265941907786</v>
      </c>
      <c r="BH127" s="235">
        <f t="shared" si="77"/>
        <v>1518.3178502536657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9.6999999999999993</v>
      </c>
      <c r="CE127" s="102">
        <f t="shared" si="83"/>
        <v>9.6999999999999993</v>
      </c>
      <c r="CF127" s="102">
        <f t="shared" si="84"/>
        <v>86</v>
      </c>
      <c r="CG127" s="102">
        <f t="shared" si="85"/>
        <v>7.84</v>
      </c>
      <c r="CH127" s="102">
        <f t="shared" si="86"/>
        <v>1.3</v>
      </c>
      <c r="CI127" s="102" t="str">
        <f t="shared" si="87"/>
        <v/>
      </c>
      <c r="CJ127" s="102">
        <f t="shared" si="88"/>
        <v>2.2999999999999998</v>
      </c>
      <c r="CK127" s="102">
        <f t="shared" si="89"/>
        <v>27</v>
      </c>
      <c r="CL127" s="102">
        <f t="shared" si="90"/>
        <v>37</v>
      </c>
      <c r="CM127" s="102">
        <f t="shared" si="91"/>
        <v>2000</v>
      </c>
      <c r="CN127" s="102">
        <f t="shared" si="92"/>
        <v>21</v>
      </c>
      <c r="CO127" s="102">
        <f t="shared" si="93"/>
        <v>2500</v>
      </c>
      <c r="CP127" s="102" t="str">
        <f t="shared" si="94"/>
        <v/>
      </c>
    </row>
    <row r="128" spans="2:94">
      <c r="B128" t="s">
        <v>252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10.332000000000001</v>
      </c>
      <c r="AB128" s="233">
        <f t="shared" si="49"/>
        <v>12.739174193481931</v>
      </c>
      <c r="AC128" s="233">
        <f t="shared" si="50"/>
        <v>7.9248258065180703</v>
      </c>
      <c r="AD128">
        <v>2.95</v>
      </c>
      <c r="AE128" s="233">
        <f t="shared" si="51"/>
        <v>7.9374301675977676</v>
      </c>
      <c r="AF128" s="233">
        <f t="shared" si="52"/>
        <v>8.0830597168027865</v>
      </c>
      <c r="AG128" s="233">
        <f t="shared" si="53"/>
        <v>7.7918006183927488</v>
      </c>
      <c r="AH128">
        <v>6.5</v>
      </c>
      <c r="AI128" s="233">
        <f t="shared" si="54"/>
        <v>3.3601117318435763</v>
      </c>
      <c r="AJ128" s="233">
        <f t="shared" si="55"/>
        <v>6.3851512410714601</v>
      </c>
      <c r="AK128" s="233">
        <f t="shared" si="56"/>
        <v>0.33507222261569281</v>
      </c>
      <c r="AL128">
        <v>7</v>
      </c>
      <c r="AM128" s="233">
        <f t="shared" si="57"/>
        <v>48.104347826086951</v>
      </c>
      <c r="AN128" s="233">
        <f t="shared" si="58"/>
        <v>52.277593646348265</v>
      </c>
      <c r="AO128" s="233">
        <f t="shared" si="59"/>
        <v>43.931102005825636</v>
      </c>
      <c r="AP128" s="233" t="str">
        <f t="shared" si="60"/>
        <v/>
      </c>
      <c r="AQ128" s="233" t="e">
        <f t="shared" si="61"/>
        <v>#VALUE!</v>
      </c>
      <c r="AR128" s="233" t="e">
        <f t="shared" si="62"/>
        <v>#VALUE!</v>
      </c>
      <c r="AS128" s="235">
        <f t="shared" si="63"/>
        <v>33.105027932960894</v>
      </c>
      <c r="AT128" s="235">
        <f t="shared" si="64"/>
        <v>50.535961542150602</v>
      </c>
      <c r="AU128" s="235">
        <f t="shared" si="65"/>
        <v>15.67409432377119</v>
      </c>
      <c r="AV128">
        <v>100</v>
      </c>
      <c r="AW128" s="235">
        <f t="shared" si="66"/>
        <v>62.766666666666666</v>
      </c>
      <c r="AX128" s="235">
        <f t="shared" si="67"/>
        <v>80.98511149172171</v>
      </c>
      <c r="AY128" s="235">
        <f t="shared" si="68"/>
        <v>44.548221841611614</v>
      </c>
      <c r="AZ128" s="235">
        <f t="shared" si="69"/>
        <v>2941.6666666666665</v>
      </c>
      <c r="BA128" s="235">
        <f t="shared" si="70"/>
        <v>4966.9775952753826</v>
      </c>
      <c r="BB128" s="235">
        <f t="shared" si="71"/>
        <v>916.35573805795048</v>
      </c>
      <c r="BC128" s="235">
        <f t="shared" si="72"/>
        <v>53.18888888888889</v>
      </c>
      <c r="BD128" s="235">
        <f t="shared" si="73"/>
        <v>112.67052202318322</v>
      </c>
      <c r="BE128" s="235">
        <f t="shared" si="74"/>
        <v>-6.2927442454054372</v>
      </c>
      <c r="BF128" s="235">
        <f t="shared" si="75"/>
        <v>3577.2222222222222</v>
      </c>
      <c r="BG128" s="235">
        <f t="shared" si="76"/>
        <v>5636.1265941907786</v>
      </c>
      <c r="BH128" s="235">
        <f t="shared" si="77"/>
        <v>1518.3178502536657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10.8</v>
      </c>
      <c r="CF128" s="102">
        <f t="shared" si="84"/>
        <v>88</v>
      </c>
      <c r="CG128" s="102">
        <f t="shared" si="85"/>
        <v>7.92</v>
      </c>
      <c r="CH128" s="102">
        <f t="shared" si="86"/>
        <v>1.75</v>
      </c>
      <c r="CI128" s="102" t="str">
        <f t="shared" si="87"/>
        <v/>
      </c>
      <c r="CJ128" s="102">
        <f t="shared" si="88"/>
        <v>1.6</v>
      </c>
      <c r="CK128" s="102">
        <f t="shared" si="89"/>
        <v>30</v>
      </c>
      <c r="CL128" s="102">
        <f t="shared" si="90"/>
        <v>54</v>
      </c>
      <c r="CM128" s="102">
        <f t="shared" si="91"/>
        <v>7800</v>
      </c>
      <c r="CN128" s="102">
        <f t="shared" si="92"/>
        <v>29</v>
      </c>
      <c r="CO128" s="102">
        <f t="shared" si="93"/>
        <v>7500</v>
      </c>
      <c r="CP128" s="102" t="str">
        <f t="shared" si="94"/>
        <v/>
      </c>
    </row>
    <row r="129" spans="2:94">
      <c r="B129" t="s">
        <v>252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10.332000000000001</v>
      </c>
      <c r="AB129" s="233">
        <f t="shared" si="49"/>
        <v>12.739174193481931</v>
      </c>
      <c r="AC129" s="233">
        <f t="shared" si="50"/>
        <v>7.9248258065180703</v>
      </c>
      <c r="AD129">
        <v>2.95</v>
      </c>
      <c r="AE129" s="233">
        <f t="shared" si="51"/>
        <v>7.9374301675977676</v>
      </c>
      <c r="AF129" s="233">
        <f t="shared" si="52"/>
        <v>8.0830597168027865</v>
      </c>
      <c r="AG129" s="233">
        <f t="shared" si="53"/>
        <v>7.7918006183927488</v>
      </c>
      <c r="AH129">
        <v>6.5</v>
      </c>
      <c r="AI129" s="233">
        <f t="shared" si="54"/>
        <v>3.3601117318435763</v>
      </c>
      <c r="AJ129" s="233">
        <f t="shared" si="55"/>
        <v>6.3851512410714601</v>
      </c>
      <c r="AK129" s="233">
        <f t="shared" si="56"/>
        <v>0.33507222261569281</v>
      </c>
      <c r="AL129">
        <v>7</v>
      </c>
      <c r="AM129" s="233">
        <f t="shared" si="57"/>
        <v>48.104347826086951</v>
      </c>
      <c r="AN129" s="233">
        <f t="shared" si="58"/>
        <v>52.277593646348265</v>
      </c>
      <c r="AO129" s="233">
        <f t="shared" si="59"/>
        <v>43.931102005825636</v>
      </c>
      <c r="AP129" s="233" t="str">
        <f t="shared" si="60"/>
        <v/>
      </c>
      <c r="AQ129" s="233" t="e">
        <f t="shared" si="61"/>
        <v>#VALUE!</v>
      </c>
      <c r="AR129" s="233" t="e">
        <f t="shared" si="62"/>
        <v>#VALUE!</v>
      </c>
      <c r="AS129" s="235">
        <f t="shared" si="63"/>
        <v>33.105027932960894</v>
      </c>
      <c r="AT129" s="235">
        <f t="shared" si="64"/>
        <v>50.535961542150602</v>
      </c>
      <c r="AU129" s="235">
        <f t="shared" si="65"/>
        <v>15.67409432377119</v>
      </c>
      <c r="AV129">
        <v>100</v>
      </c>
      <c r="AW129" s="235">
        <f t="shared" si="66"/>
        <v>62.766666666666666</v>
      </c>
      <c r="AX129" s="235">
        <f t="shared" si="67"/>
        <v>80.98511149172171</v>
      </c>
      <c r="AY129" s="235">
        <f t="shared" si="68"/>
        <v>44.548221841611614</v>
      </c>
      <c r="AZ129" s="235">
        <f t="shared" si="69"/>
        <v>2941.6666666666665</v>
      </c>
      <c r="BA129" s="235">
        <f t="shared" si="70"/>
        <v>4966.9775952753826</v>
      </c>
      <c r="BB129" s="235">
        <f t="shared" si="71"/>
        <v>916.35573805795048</v>
      </c>
      <c r="BC129" s="235">
        <f t="shared" si="72"/>
        <v>53.18888888888889</v>
      </c>
      <c r="BD129" s="235">
        <f t="shared" si="73"/>
        <v>112.67052202318322</v>
      </c>
      <c r="BE129" s="235">
        <f t="shared" si="74"/>
        <v>-6.2927442454054372</v>
      </c>
      <c r="BF129" s="235">
        <f t="shared" si="75"/>
        <v>3577.2222222222222</v>
      </c>
      <c r="BG129" s="235">
        <f t="shared" si="76"/>
        <v>5636.1265941907786</v>
      </c>
      <c r="BH129" s="235">
        <f t="shared" si="77"/>
        <v>1518.3178502536657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5.0999999999999996</v>
      </c>
      <c r="CE129" s="102">
        <f t="shared" si="83"/>
        <v>12.1</v>
      </c>
      <c r="CF129" s="102">
        <f t="shared" si="84"/>
        <v>95</v>
      </c>
      <c r="CG129" s="102">
        <f t="shared" si="85"/>
        <v>7.88</v>
      </c>
      <c r="CH129" s="102">
        <f t="shared" si="86"/>
        <v>17.399999999999999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50</v>
      </c>
      <c r="CL129" s="102">
        <f t="shared" si="90"/>
        <v>110</v>
      </c>
      <c r="CM129" s="102">
        <f t="shared" si="91"/>
        <v>12000</v>
      </c>
      <c r="CN129" s="102">
        <f t="shared" si="92"/>
        <v>41</v>
      </c>
      <c r="CO129" s="102">
        <f t="shared" si="93"/>
        <v>12000</v>
      </c>
      <c r="CP129" s="102" t="str">
        <f t="shared" si="94"/>
        <v/>
      </c>
    </row>
    <row r="130" spans="2:94">
      <c r="B130" t="s">
        <v>252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10.332000000000001</v>
      </c>
      <c r="AB130" s="233">
        <f t="shared" si="49"/>
        <v>12.739174193481931</v>
      </c>
      <c r="AC130" s="233">
        <f t="shared" si="50"/>
        <v>7.9248258065180703</v>
      </c>
      <c r="AD130">
        <v>2.95</v>
      </c>
      <c r="AE130" s="233">
        <f t="shared" si="51"/>
        <v>7.9374301675977676</v>
      </c>
      <c r="AF130" s="233">
        <f t="shared" si="52"/>
        <v>8.0830597168027865</v>
      </c>
      <c r="AG130" s="233">
        <f t="shared" si="53"/>
        <v>7.7918006183927488</v>
      </c>
      <c r="AH130">
        <v>6.5</v>
      </c>
      <c r="AI130" s="233">
        <f t="shared" si="54"/>
        <v>3.3601117318435763</v>
      </c>
      <c r="AJ130" s="233">
        <f t="shared" si="55"/>
        <v>6.3851512410714601</v>
      </c>
      <c r="AK130" s="233">
        <f t="shared" si="56"/>
        <v>0.33507222261569281</v>
      </c>
      <c r="AL130">
        <v>7</v>
      </c>
      <c r="AM130" s="233">
        <f t="shared" si="57"/>
        <v>48.104347826086951</v>
      </c>
      <c r="AN130" s="233">
        <f t="shared" si="58"/>
        <v>52.277593646348265</v>
      </c>
      <c r="AO130" s="233">
        <f t="shared" si="59"/>
        <v>43.931102005825636</v>
      </c>
      <c r="AP130" s="233" t="str">
        <f t="shared" si="60"/>
        <v/>
      </c>
      <c r="AQ130" s="233" t="e">
        <f t="shared" si="61"/>
        <v>#VALUE!</v>
      </c>
      <c r="AR130" s="233" t="e">
        <f t="shared" si="62"/>
        <v>#VALUE!</v>
      </c>
      <c r="AS130" s="235">
        <f t="shared" si="63"/>
        <v>33.105027932960894</v>
      </c>
      <c r="AT130" s="235">
        <f t="shared" si="64"/>
        <v>50.535961542150602</v>
      </c>
      <c r="AU130" s="235">
        <f t="shared" si="65"/>
        <v>15.67409432377119</v>
      </c>
      <c r="AV130">
        <v>100</v>
      </c>
      <c r="AW130" s="235">
        <f t="shared" si="66"/>
        <v>62.766666666666666</v>
      </c>
      <c r="AX130" s="235">
        <f t="shared" si="67"/>
        <v>80.98511149172171</v>
      </c>
      <c r="AY130" s="235">
        <f t="shared" si="68"/>
        <v>44.548221841611614</v>
      </c>
      <c r="AZ130" s="235">
        <f t="shared" si="69"/>
        <v>2941.6666666666665</v>
      </c>
      <c r="BA130" s="235">
        <f t="shared" si="70"/>
        <v>4966.9775952753826</v>
      </c>
      <c r="BB130" s="235">
        <f t="shared" si="71"/>
        <v>916.35573805795048</v>
      </c>
      <c r="BC130" s="235">
        <f t="shared" si="72"/>
        <v>53.18888888888889</v>
      </c>
      <c r="BD130" s="235">
        <f t="shared" si="73"/>
        <v>112.67052202318322</v>
      </c>
      <c r="BE130" s="235">
        <f t="shared" si="74"/>
        <v>-6.2927442454054372</v>
      </c>
      <c r="BF130" s="235">
        <f t="shared" si="75"/>
        <v>3577.2222222222222</v>
      </c>
      <c r="BG130" s="235">
        <f t="shared" si="76"/>
        <v>5636.1265941907786</v>
      </c>
      <c r="BH130" s="235">
        <f t="shared" si="77"/>
        <v>1518.3178502536657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5.3</v>
      </c>
      <c r="CE130" s="102">
        <f t="shared" si="83"/>
        <v>12.3</v>
      </c>
      <c r="CF130" s="102">
        <f t="shared" si="84"/>
        <v>97</v>
      </c>
      <c r="CG130" s="102">
        <f t="shared" si="85"/>
        <v>7.93</v>
      </c>
      <c r="CH130" s="102">
        <f t="shared" si="86"/>
        <v>14</v>
      </c>
      <c r="CI130" s="102" t="str">
        <f t="shared" si="87"/>
        <v/>
      </c>
      <c r="CJ130" s="102">
        <f t="shared" si="88"/>
        <v>2.2000000000000002</v>
      </c>
      <c r="CK130" s="102">
        <f t="shared" si="89"/>
        <v>40</v>
      </c>
      <c r="CL130" s="102">
        <f t="shared" si="90"/>
        <v>99</v>
      </c>
      <c r="CM130" s="102">
        <f t="shared" si="91"/>
        <v>8700</v>
      </c>
      <c r="CN130" s="102">
        <f t="shared" si="92"/>
        <v>49</v>
      </c>
      <c r="CO130" s="102">
        <f t="shared" si="93"/>
        <v>9000</v>
      </c>
      <c r="CP130" s="102" t="str">
        <f t="shared" si="94"/>
        <v/>
      </c>
    </row>
    <row r="131" spans="2:94">
      <c r="B131" t="s">
        <v>252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10.332000000000001</v>
      </c>
      <c r="AB131" s="233">
        <f t="shared" si="49"/>
        <v>12.739174193481931</v>
      </c>
      <c r="AC131" s="233">
        <f t="shared" si="50"/>
        <v>7.9248258065180703</v>
      </c>
      <c r="AD131">
        <v>2.95</v>
      </c>
      <c r="AE131" s="233">
        <f t="shared" si="51"/>
        <v>7.9374301675977676</v>
      </c>
      <c r="AF131" s="233">
        <f t="shared" si="52"/>
        <v>8.0830597168027865</v>
      </c>
      <c r="AG131" s="233">
        <f t="shared" si="53"/>
        <v>7.7918006183927488</v>
      </c>
      <c r="AH131">
        <v>6.5</v>
      </c>
      <c r="AI131" s="233">
        <f t="shared" si="54"/>
        <v>3.3601117318435763</v>
      </c>
      <c r="AJ131" s="233">
        <f t="shared" si="55"/>
        <v>6.3851512410714601</v>
      </c>
      <c r="AK131" s="233">
        <f t="shared" si="56"/>
        <v>0.33507222261569281</v>
      </c>
      <c r="AL131">
        <v>7</v>
      </c>
      <c r="AM131" s="233">
        <f t="shared" si="57"/>
        <v>48.104347826086951</v>
      </c>
      <c r="AN131" s="233">
        <f t="shared" si="58"/>
        <v>52.277593646348265</v>
      </c>
      <c r="AO131" s="233">
        <f t="shared" si="59"/>
        <v>43.931102005825636</v>
      </c>
      <c r="AP131" s="233" t="str">
        <f t="shared" si="60"/>
        <v/>
      </c>
      <c r="AQ131" s="233" t="e">
        <f t="shared" si="61"/>
        <v>#VALUE!</v>
      </c>
      <c r="AR131" s="233" t="e">
        <f t="shared" si="62"/>
        <v>#VALUE!</v>
      </c>
      <c r="AS131" s="235">
        <f t="shared" si="63"/>
        <v>33.105027932960894</v>
      </c>
      <c r="AT131" s="235">
        <f t="shared" si="64"/>
        <v>50.535961542150602</v>
      </c>
      <c r="AU131" s="235">
        <f t="shared" si="65"/>
        <v>15.67409432377119</v>
      </c>
      <c r="AV131">
        <v>100</v>
      </c>
      <c r="AW131" s="235">
        <f t="shared" si="66"/>
        <v>62.766666666666666</v>
      </c>
      <c r="AX131" s="235">
        <f t="shared" si="67"/>
        <v>80.98511149172171</v>
      </c>
      <c r="AY131" s="235">
        <f t="shared" si="68"/>
        <v>44.548221841611614</v>
      </c>
      <c r="AZ131" s="235">
        <f t="shared" si="69"/>
        <v>2941.6666666666665</v>
      </c>
      <c r="BA131" s="235">
        <f t="shared" si="70"/>
        <v>4966.9775952753826</v>
      </c>
      <c r="BB131" s="235">
        <f t="shared" si="71"/>
        <v>916.35573805795048</v>
      </c>
      <c r="BC131" s="235">
        <f t="shared" si="72"/>
        <v>53.18888888888889</v>
      </c>
      <c r="BD131" s="235">
        <f t="shared" si="73"/>
        <v>112.67052202318322</v>
      </c>
      <c r="BE131" s="235">
        <f t="shared" si="74"/>
        <v>-6.2927442454054372</v>
      </c>
      <c r="BF131" s="235">
        <f t="shared" si="75"/>
        <v>3577.2222222222222</v>
      </c>
      <c r="BG131" s="235">
        <f t="shared" si="76"/>
        <v>5636.1265941907786</v>
      </c>
      <c r="BH131" s="235">
        <f t="shared" si="77"/>
        <v>1518.3178502536657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5.6</v>
      </c>
      <c r="CE131" s="102">
        <f t="shared" si="83"/>
        <v>12.1</v>
      </c>
      <c r="CF131" s="102">
        <f t="shared" si="84"/>
        <v>96</v>
      </c>
      <c r="CG131" s="102">
        <f t="shared" si="85"/>
        <v>7.85</v>
      </c>
      <c r="CH131" s="102">
        <f t="shared" si="86"/>
        <v>19</v>
      </c>
      <c r="CI131" s="102" t="str">
        <f t="shared" si="87"/>
        <v/>
      </c>
      <c r="CJ131" s="102">
        <f t="shared" si="88"/>
        <v>3.1</v>
      </c>
      <c r="CK131" s="102">
        <f t="shared" si="89"/>
        <v>47</v>
      </c>
      <c r="CL131" s="102">
        <f t="shared" si="90"/>
        <v>120</v>
      </c>
      <c r="CM131" s="102">
        <f t="shared" si="91"/>
        <v>6500</v>
      </c>
      <c r="CN131" s="102">
        <f t="shared" si="92"/>
        <v>30</v>
      </c>
      <c r="CO131" s="102">
        <f t="shared" si="93"/>
        <v>6600</v>
      </c>
      <c r="CP131" s="102" t="str">
        <f t="shared" si="94"/>
        <v/>
      </c>
    </row>
    <row r="132" spans="2:94">
      <c r="B132" t="s">
        <v>252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10.332000000000001</v>
      </c>
      <c r="AB132" s="233">
        <f t="shared" si="49"/>
        <v>12.739174193481931</v>
      </c>
      <c r="AC132" s="233">
        <f t="shared" si="50"/>
        <v>7.9248258065180703</v>
      </c>
      <c r="AD132">
        <v>2.95</v>
      </c>
      <c r="AE132" s="233">
        <f t="shared" si="51"/>
        <v>7.9374301675977676</v>
      </c>
      <c r="AF132" s="233">
        <f t="shared" si="52"/>
        <v>8.0830597168027865</v>
      </c>
      <c r="AG132" s="233">
        <f t="shared" si="53"/>
        <v>7.7918006183927488</v>
      </c>
      <c r="AH132">
        <v>6.5</v>
      </c>
      <c r="AI132" s="233">
        <f t="shared" si="54"/>
        <v>3.3601117318435763</v>
      </c>
      <c r="AJ132" s="233">
        <f t="shared" si="55"/>
        <v>6.3851512410714601</v>
      </c>
      <c r="AK132" s="233">
        <f t="shared" si="56"/>
        <v>0.33507222261569281</v>
      </c>
      <c r="AL132">
        <v>7</v>
      </c>
      <c r="AM132" s="233">
        <f t="shared" si="57"/>
        <v>48.104347826086951</v>
      </c>
      <c r="AN132" s="233">
        <f t="shared" si="58"/>
        <v>52.277593646348265</v>
      </c>
      <c r="AO132" s="233">
        <f t="shared" si="59"/>
        <v>43.931102005825636</v>
      </c>
      <c r="AP132" s="233" t="str">
        <f t="shared" si="60"/>
        <v/>
      </c>
      <c r="AQ132" s="233" t="e">
        <f t="shared" si="61"/>
        <v>#VALUE!</v>
      </c>
      <c r="AR132" s="233" t="e">
        <f t="shared" si="62"/>
        <v>#VALUE!</v>
      </c>
      <c r="AS132" s="235">
        <f t="shared" si="63"/>
        <v>33.105027932960894</v>
      </c>
      <c r="AT132" s="235">
        <f t="shared" si="64"/>
        <v>50.535961542150602</v>
      </c>
      <c r="AU132" s="235">
        <f t="shared" si="65"/>
        <v>15.67409432377119</v>
      </c>
      <c r="AV132">
        <v>100</v>
      </c>
      <c r="AW132" s="235">
        <f t="shared" si="66"/>
        <v>62.766666666666666</v>
      </c>
      <c r="AX132" s="235">
        <f t="shared" si="67"/>
        <v>80.98511149172171</v>
      </c>
      <c r="AY132" s="235">
        <f t="shared" si="68"/>
        <v>44.548221841611614</v>
      </c>
      <c r="AZ132" s="235">
        <f t="shared" si="69"/>
        <v>2941.6666666666665</v>
      </c>
      <c r="BA132" s="235">
        <f t="shared" si="70"/>
        <v>4966.9775952753826</v>
      </c>
      <c r="BB132" s="235">
        <f t="shared" si="71"/>
        <v>916.35573805795048</v>
      </c>
      <c r="BC132" s="235">
        <f t="shared" si="72"/>
        <v>53.18888888888889</v>
      </c>
      <c r="BD132" s="235">
        <f t="shared" si="73"/>
        <v>112.67052202318322</v>
      </c>
      <c r="BE132" s="235">
        <f t="shared" si="74"/>
        <v>-6.2927442454054372</v>
      </c>
      <c r="BF132" s="235">
        <f t="shared" si="75"/>
        <v>3577.2222222222222</v>
      </c>
      <c r="BG132" s="235">
        <f t="shared" si="76"/>
        <v>5636.1265941907786</v>
      </c>
      <c r="BH132" s="235">
        <f t="shared" si="77"/>
        <v>1518.3178502536657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6</v>
      </c>
      <c r="CE132" s="102">
        <f t="shared" si="83"/>
        <v>12.7</v>
      </c>
      <c r="CF132" s="102">
        <f t="shared" si="84"/>
        <v>102</v>
      </c>
      <c r="CG132" s="102">
        <f t="shared" si="85"/>
        <v>7.96</v>
      </c>
      <c r="CH132" s="102">
        <f t="shared" si="86"/>
        <v>4.0999999999999996</v>
      </c>
      <c r="CI132" s="102" t="str">
        <f t="shared" si="87"/>
        <v/>
      </c>
      <c r="CJ132" s="102">
        <f t="shared" si="88"/>
        <v>3.4</v>
      </c>
      <c r="CK132" s="102">
        <f t="shared" si="89"/>
        <v>9.9</v>
      </c>
      <c r="CL132" s="102">
        <f t="shared" si="90"/>
        <v>56</v>
      </c>
      <c r="CM132" s="102">
        <f t="shared" si="91"/>
        <v>4700</v>
      </c>
      <c r="CN132" s="102">
        <f t="shared" si="92"/>
        <v>27</v>
      </c>
      <c r="CO132" s="102">
        <f t="shared" si="93"/>
        <v>4500</v>
      </c>
      <c r="CP132" s="102" t="str">
        <f t="shared" si="94"/>
        <v/>
      </c>
    </row>
    <row r="133" spans="2:94">
      <c r="B133" t="s">
        <v>252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10.332000000000001</v>
      </c>
      <c r="AB133" s="233">
        <f t="shared" si="49"/>
        <v>12.739174193481931</v>
      </c>
      <c r="AC133" s="233">
        <f t="shared" si="50"/>
        <v>7.9248258065180703</v>
      </c>
      <c r="AD133">
        <v>2.95</v>
      </c>
      <c r="AE133" s="233">
        <f t="shared" si="51"/>
        <v>7.9374301675977676</v>
      </c>
      <c r="AF133" s="233">
        <f t="shared" si="52"/>
        <v>8.0830597168027865</v>
      </c>
      <c r="AG133" s="233">
        <f t="shared" si="53"/>
        <v>7.7918006183927488</v>
      </c>
      <c r="AH133">
        <v>6.5</v>
      </c>
      <c r="AI133" s="233">
        <f t="shared" si="54"/>
        <v>3.3601117318435763</v>
      </c>
      <c r="AJ133" s="233">
        <f t="shared" si="55"/>
        <v>6.3851512410714601</v>
      </c>
      <c r="AK133" s="233">
        <f t="shared" si="56"/>
        <v>0.33507222261569281</v>
      </c>
      <c r="AL133">
        <v>7</v>
      </c>
      <c r="AM133" s="233">
        <f t="shared" si="57"/>
        <v>48.104347826086951</v>
      </c>
      <c r="AN133" s="233">
        <f t="shared" si="58"/>
        <v>52.277593646348265</v>
      </c>
      <c r="AO133" s="233">
        <f t="shared" si="59"/>
        <v>43.931102005825636</v>
      </c>
      <c r="AP133" s="233" t="str">
        <f t="shared" si="60"/>
        <v/>
      </c>
      <c r="AQ133" s="233" t="e">
        <f t="shared" si="61"/>
        <v>#VALUE!</v>
      </c>
      <c r="AR133" s="233" t="e">
        <f t="shared" si="62"/>
        <v>#VALUE!</v>
      </c>
      <c r="AS133" s="235">
        <f t="shared" si="63"/>
        <v>33.105027932960894</v>
      </c>
      <c r="AT133" s="235">
        <f t="shared" si="64"/>
        <v>50.535961542150602</v>
      </c>
      <c r="AU133" s="235">
        <f t="shared" si="65"/>
        <v>15.67409432377119</v>
      </c>
      <c r="AV133">
        <v>100</v>
      </c>
      <c r="AW133" s="235">
        <f t="shared" si="66"/>
        <v>62.766666666666666</v>
      </c>
      <c r="AX133" s="235">
        <f t="shared" si="67"/>
        <v>80.98511149172171</v>
      </c>
      <c r="AY133" s="235">
        <f t="shared" si="68"/>
        <v>44.548221841611614</v>
      </c>
      <c r="AZ133" s="235">
        <f t="shared" si="69"/>
        <v>2941.6666666666665</v>
      </c>
      <c r="BA133" s="235">
        <f t="shared" si="70"/>
        <v>4966.9775952753826</v>
      </c>
      <c r="BB133" s="235">
        <f t="shared" si="71"/>
        <v>916.35573805795048</v>
      </c>
      <c r="BC133" s="235">
        <f t="shared" si="72"/>
        <v>53.18888888888889</v>
      </c>
      <c r="BD133" s="235">
        <f t="shared" si="73"/>
        <v>112.67052202318322</v>
      </c>
      <c r="BE133" s="235">
        <f t="shared" si="74"/>
        <v>-6.2927442454054372</v>
      </c>
      <c r="BF133" s="235">
        <f t="shared" si="75"/>
        <v>3577.2222222222222</v>
      </c>
      <c r="BG133" s="235">
        <f t="shared" si="76"/>
        <v>5636.1265941907786</v>
      </c>
      <c r="BH133" s="235">
        <f t="shared" si="77"/>
        <v>1518.3178502536657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10.9</v>
      </c>
      <c r="CE133" s="102">
        <f t="shared" si="83"/>
        <v>10.5</v>
      </c>
      <c r="CF133" s="102">
        <f t="shared" si="84"/>
        <v>95</v>
      </c>
      <c r="CG133" s="102">
        <f t="shared" si="85"/>
        <v>8.0299999999999994</v>
      </c>
      <c r="CH133" s="102">
        <f t="shared" si="86"/>
        <v>3.5</v>
      </c>
      <c r="CI133" s="102" t="str">
        <f t="shared" si="87"/>
        <v/>
      </c>
      <c r="CJ133" s="102">
        <f t="shared" si="88"/>
        <v>3.26</v>
      </c>
      <c r="CK133" s="102">
        <f t="shared" si="89"/>
        <v>2.8</v>
      </c>
      <c r="CL133" s="102">
        <f t="shared" si="90"/>
        <v>50</v>
      </c>
      <c r="CM133" s="102">
        <f t="shared" si="91"/>
        <v>2000</v>
      </c>
      <c r="CN133" s="102">
        <f t="shared" si="92"/>
        <v>22</v>
      </c>
      <c r="CO133" s="102">
        <f t="shared" si="93"/>
        <v>2600</v>
      </c>
      <c r="CP133" s="102" t="str">
        <f t="shared" si="94"/>
        <v/>
      </c>
    </row>
    <row r="134" spans="2:94">
      <c r="B134" t="s">
        <v>252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10.332000000000001</v>
      </c>
      <c r="AB134" s="233">
        <f t="shared" si="49"/>
        <v>12.739174193481931</v>
      </c>
      <c r="AC134" s="233">
        <f t="shared" si="50"/>
        <v>7.9248258065180703</v>
      </c>
      <c r="AD134">
        <v>2.95</v>
      </c>
      <c r="AE134" s="233">
        <f t="shared" si="51"/>
        <v>7.9374301675977676</v>
      </c>
      <c r="AF134" s="233">
        <f t="shared" si="52"/>
        <v>8.0830597168027865</v>
      </c>
      <c r="AG134" s="233">
        <f t="shared" si="53"/>
        <v>7.7918006183927488</v>
      </c>
      <c r="AH134">
        <v>6.5</v>
      </c>
      <c r="AI134" s="233">
        <f t="shared" si="54"/>
        <v>3.3601117318435763</v>
      </c>
      <c r="AJ134" s="233">
        <f t="shared" si="55"/>
        <v>6.3851512410714601</v>
      </c>
      <c r="AK134" s="233">
        <f t="shared" si="56"/>
        <v>0.33507222261569281</v>
      </c>
      <c r="AL134">
        <v>7</v>
      </c>
      <c r="AM134" s="233">
        <f t="shared" si="57"/>
        <v>48.104347826086951</v>
      </c>
      <c r="AN134" s="233">
        <f t="shared" si="58"/>
        <v>52.277593646348265</v>
      </c>
      <c r="AO134" s="233">
        <f t="shared" si="59"/>
        <v>43.931102005825636</v>
      </c>
      <c r="AP134" s="233" t="str">
        <f t="shared" si="60"/>
        <v/>
      </c>
      <c r="AQ134" s="233" t="e">
        <f t="shared" si="61"/>
        <v>#VALUE!</v>
      </c>
      <c r="AR134" s="233" t="e">
        <f t="shared" si="62"/>
        <v>#VALUE!</v>
      </c>
      <c r="AS134" s="235">
        <f t="shared" si="63"/>
        <v>33.105027932960894</v>
      </c>
      <c r="AT134" s="235">
        <f t="shared" si="64"/>
        <v>50.535961542150602</v>
      </c>
      <c r="AU134" s="235">
        <f t="shared" si="65"/>
        <v>15.67409432377119</v>
      </c>
      <c r="AV134">
        <v>100</v>
      </c>
      <c r="AW134" s="235">
        <f t="shared" si="66"/>
        <v>62.766666666666666</v>
      </c>
      <c r="AX134" s="235">
        <f t="shared" si="67"/>
        <v>80.98511149172171</v>
      </c>
      <c r="AY134" s="235">
        <f t="shared" si="68"/>
        <v>44.548221841611614</v>
      </c>
      <c r="AZ134" s="235">
        <f t="shared" si="69"/>
        <v>2941.6666666666665</v>
      </c>
      <c r="BA134" s="235">
        <f t="shared" si="70"/>
        <v>4966.9775952753826</v>
      </c>
      <c r="BB134" s="235">
        <f t="shared" si="71"/>
        <v>916.35573805795048</v>
      </c>
      <c r="BC134" s="235">
        <f t="shared" si="72"/>
        <v>53.18888888888889</v>
      </c>
      <c r="BD134" s="235">
        <f t="shared" si="73"/>
        <v>112.67052202318322</v>
      </c>
      <c r="BE134" s="235">
        <f t="shared" si="74"/>
        <v>-6.2927442454054372</v>
      </c>
      <c r="BF134" s="235">
        <f t="shared" si="75"/>
        <v>3577.2222222222222</v>
      </c>
      <c r="BG134" s="235">
        <f t="shared" si="76"/>
        <v>5636.1265941907786</v>
      </c>
      <c r="BH134" s="235">
        <f t="shared" si="77"/>
        <v>1518.3178502536657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12</v>
      </c>
      <c r="CE134" s="102">
        <f t="shared" si="83"/>
        <v>9.6</v>
      </c>
      <c r="CF134" s="102">
        <f t="shared" si="84"/>
        <v>89</v>
      </c>
      <c r="CG134" s="102">
        <f t="shared" si="85"/>
        <v>8.08</v>
      </c>
      <c r="CH134" s="102">
        <f t="shared" si="86"/>
        <v>3.3</v>
      </c>
      <c r="CI134" s="102" t="str">
        <f t="shared" si="87"/>
        <v/>
      </c>
      <c r="CJ134" s="102">
        <f t="shared" si="88"/>
        <v>4</v>
      </c>
      <c r="CK134" s="102">
        <f t="shared" si="89"/>
        <v>5.8</v>
      </c>
      <c r="CL134" s="102">
        <f t="shared" si="90"/>
        <v>48</v>
      </c>
      <c r="CM134" s="102">
        <f t="shared" si="91"/>
        <v>1300</v>
      </c>
      <c r="CN134" s="102">
        <f t="shared" si="92"/>
        <v>26</v>
      </c>
      <c r="CO134" s="102">
        <f t="shared" si="93"/>
        <v>2000</v>
      </c>
      <c r="CP134" s="102" t="str">
        <f t="shared" si="94"/>
        <v/>
      </c>
    </row>
    <row r="135" spans="2:94">
      <c r="B135" t="s">
        <v>252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10.332000000000001</v>
      </c>
      <c r="AB135" s="233">
        <f t="shared" si="49"/>
        <v>12.739174193481931</v>
      </c>
      <c r="AC135" s="233">
        <f t="shared" si="50"/>
        <v>7.9248258065180703</v>
      </c>
      <c r="AD135">
        <v>2.95</v>
      </c>
      <c r="AE135" s="233">
        <f t="shared" si="51"/>
        <v>7.9374301675977676</v>
      </c>
      <c r="AF135" s="233">
        <f t="shared" si="52"/>
        <v>8.0830597168027865</v>
      </c>
      <c r="AG135" s="233">
        <f t="shared" si="53"/>
        <v>7.7918006183927488</v>
      </c>
      <c r="AH135">
        <v>6.5</v>
      </c>
      <c r="AI135" s="233">
        <f t="shared" si="54"/>
        <v>3.3601117318435763</v>
      </c>
      <c r="AJ135" s="233">
        <f t="shared" si="55"/>
        <v>6.3851512410714601</v>
      </c>
      <c r="AK135" s="233">
        <f t="shared" si="56"/>
        <v>0.33507222261569281</v>
      </c>
      <c r="AL135">
        <v>7</v>
      </c>
      <c r="AM135" s="233">
        <f t="shared" si="57"/>
        <v>48.104347826086951</v>
      </c>
      <c r="AN135" s="233">
        <f t="shared" si="58"/>
        <v>52.277593646348265</v>
      </c>
      <c r="AO135" s="233">
        <f t="shared" si="59"/>
        <v>43.931102005825636</v>
      </c>
      <c r="AP135" s="233" t="str">
        <f t="shared" si="60"/>
        <v/>
      </c>
      <c r="AQ135" s="233" t="e">
        <f t="shared" si="61"/>
        <v>#VALUE!</v>
      </c>
      <c r="AR135" s="233" t="e">
        <f t="shared" si="62"/>
        <v>#VALUE!</v>
      </c>
      <c r="AS135" s="235">
        <f t="shared" si="63"/>
        <v>33.105027932960894</v>
      </c>
      <c r="AT135" s="235">
        <f t="shared" si="64"/>
        <v>50.535961542150602</v>
      </c>
      <c r="AU135" s="235">
        <f t="shared" si="65"/>
        <v>15.67409432377119</v>
      </c>
      <c r="AV135">
        <v>100</v>
      </c>
      <c r="AW135" s="235">
        <f t="shared" si="66"/>
        <v>62.766666666666666</v>
      </c>
      <c r="AX135" s="235">
        <f t="shared" si="67"/>
        <v>80.98511149172171</v>
      </c>
      <c r="AY135" s="235">
        <f t="shared" si="68"/>
        <v>44.548221841611614</v>
      </c>
      <c r="AZ135" s="235">
        <f t="shared" si="69"/>
        <v>2941.6666666666665</v>
      </c>
      <c r="BA135" s="235">
        <f t="shared" si="70"/>
        <v>4966.9775952753826</v>
      </c>
      <c r="BB135" s="235">
        <f t="shared" si="71"/>
        <v>916.35573805795048</v>
      </c>
      <c r="BC135" s="235">
        <f t="shared" si="72"/>
        <v>53.18888888888889</v>
      </c>
      <c r="BD135" s="235">
        <f t="shared" si="73"/>
        <v>112.67052202318322</v>
      </c>
      <c r="BE135" s="235">
        <f t="shared" si="74"/>
        <v>-6.2927442454054372</v>
      </c>
      <c r="BF135" s="235">
        <f t="shared" si="75"/>
        <v>3577.2222222222222</v>
      </c>
      <c r="BG135" s="235">
        <f t="shared" si="76"/>
        <v>5636.1265941907786</v>
      </c>
      <c r="BH135" s="235">
        <f t="shared" si="77"/>
        <v>1518.3178502536657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18.100000000000001</v>
      </c>
      <c r="CE135" s="102">
        <f t="shared" si="83"/>
        <v>7.5</v>
      </c>
      <c r="CF135" s="102">
        <f t="shared" si="84"/>
        <v>79</v>
      </c>
      <c r="CG135" s="102">
        <f t="shared" si="85"/>
        <v>7.84</v>
      </c>
      <c r="CH135" s="102">
        <f t="shared" si="86"/>
        <v>1.9</v>
      </c>
      <c r="CI135" s="102" t="str">
        <f t="shared" si="87"/>
        <v/>
      </c>
      <c r="CJ135" s="102">
        <f t="shared" si="88"/>
        <v>2.1</v>
      </c>
      <c r="CK135" s="102">
        <f t="shared" si="89"/>
        <v>24</v>
      </c>
      <c r="CL135" s="102">
        <f t="shared" si="90"/>
        <v>56</v>
      </c>
      <c r="CM135" s="102">
        <f t="shared" si="91"/>
        <v>1400</v>
      </c>
      <c r="CN135" s="102">
        <f t="shared" si="92"/>
        <v>55</v>
      </c>
      <c r="CO135" s="102">
        <f t="shared" si="93"/>
        <v>1900</v>
      </c>
      <c r="CP135" s="102" t="str">
        <f t="shared" si="94"/>
        <v/>
      </c>
    </row>
    <row r="136" spans="2:94">
      <c r="B136" t="s">
        <v>252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10.332000000000001</v>
      </c>
      <c r="AB136" s="233">
        <f t="shared" si="49"/>
        <v>12.739174193481931</v>
      </c>
      <c r="AC136" s="233">
        <f t="shared" si="50"/>
        <v>7.9248258065180703</v>
      </c>
      <c r="AD136">
        <v>2.95</v>
      </c>
      <c r="AE136" s="233">
        <f t="shared" si="51"/>
        <v>7.9374301675977676</v>
      </c>
      <c r="AF136" s="233">
        <f t="shared" si="52"/>
        <v>8.0830597168027865</v>
      </c>
      <c r="AG136" s="233">
        <f t="shared" si="53"/>
        <v>7.7918006183927488</v>
      </c>
      <c r="AH136">
        <v>6.5</v>
      </c>
      <c r="AI136" s="233">
        <f t="shared" si="54"/>
        <v>3.3601117318435763</v>
      </c>
      <c r="AJ136" s="233">
        <f t="shared" si="55"/>
        <v>6.3851512410714601</v>
      </c>
      <c r="AK136" s="233">
        <f t="shared" si="56"/>
        <v>0.33507222261569281</v>
      </c>
      <c r="AL136">
        <v>7</v>
      </c>
      <c r="AM136" s="233">
        <f t="shared" si="57"/>
        <v>48.104347826086951</v>
      </c>
      <c r="AN136" s="233">
        <f t="shared" si="58"/>
        <v>52.277593646348265</v>
      </c>
      <c r="AO136" s="233">
        <f t="shared" si="59"/>
        <v>43.931102005825636</v>
      </c>
      <c r="AP136" s="233" t="str">
        <f t="shared" si="60"/>
        <v/>
      </c>
      <c r="AQ136" s="233" t="e">
        <f t="shared" si="61"/>
        <v>#VALUE!</v>
      </c>
      <c r="AR136" s="233" t="e">
        <f t="shared" si="62"/>
        <v>#VALUE!</v>
      </c>
      <c r="AS136" s="235">
        <f t="shared" si="63"/>
        <v>33.105027932960894</v>
      </c>
      <c r="AT136" s="235">
        <f t="shared" si="64"/>
        <v>50.535961542150602</v>
      </c>
      <c r="AU136" s="235">
        <f t="shared" si="65"/>
        <v>15.67409432377119</v>
      </c>
      <c r="AV136">
        <v>100</v>
      </c>
      <c r="AW136" s="235">
        <f t="shared" si="66"/>
        <v>62.766666666666666</v>
      </c>
      <c r="AX136" s="235">
        <f t="shared" si="67"/>
        <v>80.98511149172171</v>
      </c>
      <c r="AY136" s="235">
        <f t="shared" si="68"/>
        <v>44.548221841611614</v>
      </c>
      <c r="AZ136" s="235">
        <f t="shared" si="69"/>
        <v>2941.6666666666665</v>
      </c>
      <c r="BA136" s="235">
        <f t="shared" si="70"/>
        <v>4966.9775952753826</v>
      </c>
      <c r="BB136" s="235">
        <f t="shared" si="71"/>
        <v>916.35573805795048</v>
      </c>
      <c r="BC136" s="235">
        <f t="shared" si="72"/>
        <v>53.18888888888889</v>
      </c>
      <c r="BD136" s="235">
        <f t="shared" si="73"/>
        <v>112.67052202318322</v>
      </c>
      <c r="BE136" s="235">
        <f t="shared" si="74"/>
        <v>-6.2927442454054372</v>
      </c>
      <c r="BF136" s="235">
        <f t="shared" si="75"/>
        <v>3577.2222222222222</v>
      </c>
      <c r="BG136" s="235">
        <f t="shared" si="76"/>
        <v>5636.1265941907786</v>
      </c>
      <c r="BH136" s="235">
        <f t="shared" si="77"/>
        <v>1518.3178502536657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16.8</v>
      </c>
      <c r="CE136" s="102">
        <f t="shared" si="83"/>
        <v>8.5</v>
      </c>
      <c r="CF136" s="102">
        <f t="shared" si="84"/>
        <v>88</v>
      </c>
      <c r="CG136" s="102">
        <f t="shared" si="85"/>
        <v>7.83</v>
      </c>
      <c r="CH136" s="102">
        <f t="shared" si="86"/>
        <v>0.5</v>
      </c>
      <c r="CI136" s="102" t="str">
        <f t="shared" si="87"/>
        <v/>
      </c>
      <c r="CJ136" s="102">
        <f t="shared" si="88"/>
        <v>1</v>
      </c>
      <c r="CK136" s="102">
        <f t="shared" si="89"/>
        <v>31</v>
      </c>
      <c r="CL136" s="102">
        <f t="shared" si="90"/>
        <v>49</v>
      </c>
      <c r="CM136" s="102">
        <f t="shared" si="91"/>
        <v>1100</v>
      </c>
      <c r="CN136" s="102">
        <f t="shared" si="92"/>
        <v>24</v>
      </c>
      <c r="CO136" s="102">
        <f t="shared" si="93"/>
        <v>1600</v>
      </c>
      <c r="CP136" s="102" t="str">
        <f t="shared" si="94"/>
        <v/>
      </c>
    </row>
    <row r="137" spans="2:94">
      <c r="B137" t="s">
        <v>252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10.332000000000001</v>
      </c>
      <c r="AB137" s="233">
        <f t="shared" si="49"/>
        <v>12.739174193481931</v>
      </c>
      <c r="AC137" s="233">
        <f t="shared" si="50"/>
        <v>7.9248258065180703</v>
      </c>
      <c r="AD137">
        <v>2.95</v>
      </c>
      <c r="AE137" s="233">
        <f t="shared" si="51"/>
        <v>7.9374301675977676</v>
      </c>
      <c r="AF137" s="233">
        <f t="shared" si="52"/>
        <v>8.0830597168027865</v>
      </c>
      <c r="AG137" s="233">
        <f t="shared" si="53"/>
        <v>7.7918006183927488</v>
      </c>
      <c r="AH137">
        <v>6.5</v>
      </c>
      <c r="AI137" s="233">
        <f t="shared" si="54"/>
        <v>3.3601117318435763</v>
      </c>
      <c r="AJ137" s="233">
        <f t="shared" si="55"/>
        <v>6.3851512410714601</v>
      </c>
      <c r="AK137" s="233">
        <f t="shared" si="56"/>
        <v>0.33507222261569281</v>
      </c>
      <c r="AL137">
        <v>7</v>
      </c>
      <c r="AM137" s="233">
        <f t="shared" si="57"/>
        <v>48.104347826086951</v>
      </c>
      <c r="AN137" s="233">
        <f t="shared" si="58"/>
        <v>52.277593646348265</v>
      </c>
      <c r="AO137" s="233">
        <f t="shared" si="59"/>
        <v>43.931102005825636</v>
      </c>
      <c r="AP137" s="233" t="str">
        <f t="shared" si="60"/>
        <v/>
      </c>
      <c r="AQ137" s="233" t="e">
        <f t="shared" si="61"/>
        <v>#VALUE!</v>
      </c>
      <c r="AR137" s="233" t="e">
        <f t="shared" si="62"/>
        <v>#VALUE!</v>
      </c>
      <c r="AS137" s="235">
        <f t="shared" si="63"/>
        <v>33.105027932960894</v>
      </c>
      <c r="AT137" s="235">
        <f t="shared" si="64"/>
        <v>50.535961542150602</v>
      </c>
      <c r="AU137" s="235">
        <f t="shared" si="65"/>
        <v>15.67409432377119</v>
      </c>
      <c r="AV137">
        <v>100</v>
      </c>
      <c r="AW137" s="235">
        <f t="shared" si="66"/>
        <v>62.766666666666666</v>
      </c>
      <c r="AX137" s="235">
        <f t="shared" si="67"/>
        <v>80.98511149172171</v>
      </c>
      <c r="AY137" s="235">
        <f t="shared" si="68"/>
        <v>44.548221841611614</v>
      </c>
      <c r="AZ137" s="235">
        <f t="shared" si="69"/>
        <v>2941.6666666666665</v>
      </c>
      <c r="BA137" s="235">
        <f t="shared" si="70"/>
        <v>4966.9775952753826</v>
      </c>
      <c r="BB137" s="235">
        <f t="shared" si="71"/>
        <v>916.35573805795048</v>
      </c>
      <c r="BC137" s="235">
        <f t="shared" si="72"/>
        <v>53.18888888888889</v>
      </c>
      <c r="BD137" s="235">
        <f t="shared" si="73"/>
        <v>112.67052202318322</v>
      </c>
      <c r="BE137" s="235">
        <f t="shared" si="74"/>
        <v>-6.2927442454054372</v>
      </c>
      <c r="BF137" s="235">
        <f t="shared" si="75"/>
        <v>3577.2222222222222</v>
      </c>
      <c r="BG137" s="235">
        <f t="shared" si="76"/>
        <v>5636.1265941907786</v>
      </c>
      <c r="BH137" s="235">
        <f t="shared" si="77"/>
        <v>1518.3178502536657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21.5</v>
      </c>
      <c r="CE137" s="102">
        <f t="shared" si="83"/>
        <v>5</v>
      </c>
      <c r="CF137" s="102">
        <f t="shared" si="84"/>
        <v>56</v>
      </c>
      <c r="CG137" s="102">
        <f t="shared" si="85"/>
        <v>7.53</v>
      </c>
      <c r="CH137" s="102">
        <f t="shared" si="86"/>
        <v>1.3</v>
      </c>
      <c r="CI137" s="102" t="str">
        <f t="shared" si="87"/>
        <v/>
      </c>
      <c r="CJ137" s="102">
        <f t="shared" si="88"/>
        <v>1.6</v>
      </c>
      <c r="CK137" s="102">
        <f t="shared" si="89"/>
        <v>43</v>
      </c>
      <c r="CL137" s="102">
        <f t="shared" si="90"/>
        <v>77</v>
      </c>
      <c r="CM137" s="102">
        <f t="shared" si="91"/>
        <v>500</v>
      </c>
      <c r="CN137" s="102">
        <f t="shared" si="92"/>
        <v>54</v>
      </c>
      <c r="CO137" s="102">
        <f t="shared" si="93"/>
        <v>1300</v>
      </c>
      <c r="CP137" s="102" t="str">
        <f t="shared" si="94"/>
        <v/>
      </c>
    </row>
    <row r="138" spans="2:94">
      <c r="B138" t="s">
        <v>252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10.332000000000001</v>
      </c>
      <c r="AB138" s="233">
        <f t="shared" ref="AB138:AB189" si="96">AA138+E$194</f>
        <v>12.739174193481931</v>
      </c>
      <c r="AC138" s="233">
        <f t="shared" ref="AC138:AC189" si="97">AA138-E$194</f>
        <v>7.9248258065180703</v>
      </c>
      <c r="AD138">
        <v>2.95</v>
      </c>
      <c r="AE138" s="233">
        <f t="shared" ref="AE138:AE189" si="98">$G$193</f>
        <v>7.9374301675977676</v>
      </c>
      <c r="AF138" s="233">
        <f t="shared" ref="AF138:AF189" si="99">AE138+G$194</f>
        <v>8.0830597168027865</v>
      </c>
      <c r="AG138" s="233">
        <f t="shared" ref="AG138:AG189" si="100">AE138-G$194</f>
        <v>7.7918006183927488</v>
      </c>
      <c r="AH138">
        <v>6.5</v>
      </c>
      <c r="AI138" s="233">
        <f t="shared" ref="AI138:AI189" si="101">$H$193</f>
        <v>3.3601117318435763</v>
      </c>
      <c r="AJ138" s="233">
        <f t="shared" ref="AJ138:AJ189" si="102">AI138+H$194</f>
        <v>6.3851512410714601</v>
      </c>
      <c r="AK138" s="233">
        <f t="shared" ref="AK138:AK189" si="103">AI138-H$194</f>
        <v>0.33507222261569281</v>
      </c>
      <c r="AL138">
        <v>7</v>
      </c>
      <c r="AM138" s="233">
        <f t="shared" ref="AM138:AM189" si="104">$I$193</f>
        <v>48.104347826086951</v>
      </c>
      <c r="AN138" s="233">
        <f t="shared" ref="AN138:AN189" si="105">AM138+I$194</f>
        <v>52.277593646348265</v>
      </c>
      <c r="AO138" s="233">
        <f t="shared" ref="AO138:AO189" si="106">AM138-I$194</f>
        <v>43.931102005825636</v>
      </c>
      <c r="AP138" s="233" t="str">
        <f t="shared" ref="AP138:AP189" si="107">$J$193</f>
        <v/>
      </c>
      <c r="AQ138" s="233" t="e">
        <f t="shared" ref="AQ138:AQ189" si="108">AP138+J$194</f>
        <v>#VALUE!</v>
      </c>
      <c r="AR138" s="233" t="e">
        <f t="shared" ref="AR138:AR189" si="109">AP138-J$194</f>
        <v>#VALUE!</v>
      </c>
      <c r="AS138" s="235">
        <f t="shared" ref="AS138:AS189" si="110">$K$193</f>
        <v>33.105027932960894</v>
      </c>
      <c r="AT138" s="235">
        <f t="shared" ref="AT138:AT189" si="111">AS138+$K$194</f>
        <v>50.535961542150602</v>
      </c>
      <c r="AU138" s="235">
        <f t="shared" ref="AU138:AU189" si="112">AS138-$K$194</f>
        <v>15.67409432377119</v>
      </c>
      <c r="AV138">
        <v>100</v>
      </c>
      <c r="AW138" s="235">
        <f t="shared" ref="AW138:AW189" si="113">$L$193</f>
        <v>62.766666666666666</v>
      </c>
      <c r="AX138" s="235">
        <f t="shared" ref="AX138:AX189" si="114">AW138+$L$194</f>
        <v>80.98511149172171</v>
      </c>
      <c r="AY138" s="235">
        <f t="shared" ref="AY138:AY189" si="115">AW138-$L$194</f>
        <v>44.548221841611614</v>
      </c>
      <c r="AZ138" s="235">
        <f t="shared" ref="AZ138:AZ189" si="116">$M$193</f>
        <v>2941.6666666666665</v>
      </c>
      <c r="BA138" s="235">
        <f t="shared" ref="BA138:BA189" si="117">AZ138+$M$194</f>
        <v>4966.9775952753826</v>
      </c>
      <c r="BB138" s="235">
        <f t="shared" ref="BB138:BB189" si="118">AZ138-$M$194</f>
        <v>916.35573805795048</v>
      </c>
      <c r="BC138" s="235">
        <f t="shared" ref="BC138:BC189" si="119">$N$193</f>
        <v>53.18888888888889</v>
      </c>
      <c r="BD138" s="235">
        <f t="shared" ref="BD138:BD189" si="120">BC138+$N$194</f>
        <v>112.67052202318322</v>
      </c>
      <c r="BE138" s="235">
        <f t="shared" ref="BE138:BE189" si="121">BC138-$N$194</f>
        <v>-6.2927442454054372</v>
      </c>
      <c r="BF138" s="235">
        <f t="shared" ref="BF138:BF189" si="122">$O$193</f>
        <v>3577.2222222222222</v>
      </c>
      <c r="BG138" s="235">
        <f t="shared" ref="BG138:BG189" si="123">BF138+$O$194</f>
        <v>5636.1265941907786</v>
      </c>
      <c r="BH138" s="235">
        <f t="shared" ref="BH138:BH189" si="124">BF138-$O$194</f>
        <v>1518.3178502536657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16.600000000000001</v>
      </c>
      <c r="CE138" s="102">
        <f t="shared" ref="CE138:CE189" si="130">IF(E138="","",IF(OR(LEFT(E138,1)="&lt;",LEFT(E138,1)="&gt;"),VALUE(MID(E138,2,3)),E138))</f>
        <v>7.6</v>
      </c>
      <c r="CF138" s="102">
        <f t="shared" ref="CF138:CF189" si="131">IF(F138="","",IF(OR(LEFT(F138,1)="&lt;",LEFT(F138,1)="&gt;"),VALUE(MID(F138,2,3)),F138))</f>
        <v>78</v>
      </c>
      <c r="CG138" s="102">
        <f t="shared" ref="CG138:CG189" si="132">IF(G138="","",IF(OR(LEFT(G138,1)="&lt;",LEFT(G138,1)="&gt;"),VALUE(MID(G138,2,3)),G138))</f>
        <v>7.8</v>
      </c>
      <c r="CH138" s="102">
        <f t="shared" ref="CH138:CH189" si="133">IF(H138="","",IF(OR(LEFT(H138,1)="&lt;",LEFT(H138,1)="&gt;"),VALUE(MID(H138,2,3)),H138))</f>
        <v>0.67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1.3</v>
      </c>
      <c r="CK138" s="102">
        <f t="shared" ref="CK138:CK189" si="136">IF(K138="","",IF(OR(LEFT(K138,1)="&lt;",LEFT(K138,1)="&gt;"),VALUE(MID(K138,2,3)),K138))</f>
        <v>34</v>
      </c>
      <c r="CL138" s="102">
        <f t="shared" ref="CL138:CL189" si="137">IF(L138="","",IF(OR(LEFT(L138,1)="&lt;",LEFT(L138,1)="&gt;"),VALUE(MID(L138,2,3)),L138))</f>
        <v>53</v>
      </c>
      <c r="CM138" s="102">
        <f t="shared" ref="CM138:CM189" si="138">IF(M138="","",IF(OR(LEFT(M138,1)="&lt;",LEFT(M138,1)="&gt;"),VALUE(MID(M138,2,3)),M138))</f>
        <v>1100</v>
      </c>
      <c r="CN138" s="102">
        <f t="shared" ref="CN138:CN189" si="139">IF(N138="","",IF(OR(LEFT(N138,1)="&lt;",LEFT(N138,1)="&gt;"),VALUE(MID(N138,2,3)),N138))</f>
        <v>24</v>
      </c>
      <c r="CO138" s="102">
        <f t="shared" ref="CO138:CO189" si="140">IF(O138="","",IF(OR(LEFT(O138,1)="&lt;",LEFT(O138,1)="&gt;"),VALUE(MID(O138,2,3)),O138))</f>
        <v>1600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252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10.332000000000001</v>
      </c>
      <c r="AB139" s="233">
        <f t="shared" si="96"/>
        <v>12.739174193481931</v>
      </c>
      <c r="AC139" s="233">
        <f t="shared" si="97"/>
        <v>7.9248258065180703</v>
      </c>
      <c r="AD139">
        <v>2.95</v>
      </c>
      <c r="AE139" s="233">
        <f t="shared" si="98"/>
        <v>7.9374301675977676</v>
      </c>
      <c r="AF139" s="233">
        <f t="shared" si="99"/>
        <v>8.0830597168027865</v>
      </c>
      <c r="AG139" s="233">
        <f t="shared" si="100"/>
        <v>7.7918006183927488</v>
      </c>
      <c r="AH139">
        <v>6.5</v>
      </c>
      <c r="AI139" s="233">
        <f t="shared" si="101"/>
        <v>3.3601117318435763</v>
      </c>
      <c r="AJ139" s="233">
        <f t="shared" si="102"/>
        <v>6.3851512410714601</v>
      </c>
      <c r="AK139" s="233">
        <f t="shared" si="103"/>
        <v>0.33507222261569281</v>
      </c>
      <c r="AL139">
        <v>7</v>
      </c>
      <c r="AM139" s="233">
        <f t="shared" si="104"/>
        <v>48.104347826086951</v>
      </c>
      <c r="AN139" s="233">
        <f t="shared" si="105"/>
        <v>52.277593646348265</v>
      </c>
      <c r="AO139" s="233">
        <f t="shared" si="106"/>
        <v>43.931102005825636</v>
      </c>
      <c r="AP139" s="233" t="str">
        <f t="shared" si="107"/>
        <v/>
      </c>
      <c r="AQ139" s="233" t="e">
        <f t="shared" si="108"/>
        <v>#VALUE!</v>
      </c>
      <c r="AR139" s="233" t="e">
        <f t="shared" si="109"/>
        <v>#VALUE!</v>
      </c>
      <c r="AS139" s="235">
        <f t="shared" si="110"/>
        <v>33.105027932960894</v>
      </c>
      <c r="AT139" s="235">
        <f t="shared" si="111"/>
        <v>50.535961542150602</v>
      </c>
      <c r="AU139" s="235">
        <f t="shared" si="112"/>
        <v>15.67409432377119</v>
      </c>
      <c r="AV139">
        <v>100</v>
      </c>
      <c r="AW139" s="235">
        <f t="shared" si="113"/>
        <v>62.766666666666666</v>
      </c>
      <c r="AX139" s="235">
        <f t="shared" si="114"/>
        <v>80.98511149172171</v>
      </c>
      <c r="AY139" s="235">
        <f t="shared" si="115"/>
        <v>44.548221841611614</v>
      </c>
      <c r="AZ139" s="235">
        <f t="shared" si="116"/>
        <v>2941.6666666666665</v>
      </c>
      <c r="BA139" s="235">
        <f t="shared" si="117"/>
        <v>4966.9775952753826</v>
      </c>
      <c r="BB139" s="235">
        <f t="shared" si="118"/>
        <v>916.35573805795048</v>
      </c>
      <c r="BC139" s="235">
        <f t="shared" si="119"/>
        <v>53.18888888888889</v>
      </c>
      <c r="BD139" s="235">
        <f t="shared" si="120"/>
        <v>112.67052202318322</v>
      </c>
      <c r="BE139" s="235">
        <f t="shared" si="121"/>
        <v>-6.2927442454054372</v>
      </c>
      <c r="BF139" s="235">
        <f t="shared" si="122"/>
        <v>3577.2222222222222</v>
      </c>
      <c r="BG139" s="235">
        <f t="shared" si="123"/>
        <v>5636.1265941907786</v>
      </c>
      <c r="BH139" s="235">
        <f t="shared" si="124"/>
        <v>1518.3178502536657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11.4</v>
      </c>
      <c r="CE139" s="102">
        <f t="shared" si="130"/>
        <v>8.1</v>
      </c>
      <c r="CF139" s="102">
        <f t="shared" si="131"/>
        <v>74</v>
      </c>
      <c r="CG139" s="102">
        <f t="shared" si="132"/>
        <v>7.65</v>
      </c>
      <c r="CH139" s="102">
        <f t="shared" si="133"/>
        <v>0.64</v>
      </c>
      <c r="CI139" s="102" t="str">
        <f t="shared" si="134"/>
        <v/>
      </c>
      <c r="CJ139" s="102">
        <f t="shared" si="135"/>
        <v>0.9</v>
      </c>
      <c r="CK139" s="102">
        <f t="shared" si="136"/>
        <v>47</v>
      </c>
      <c r="CL139" s="102">
        <f t="shared" si="137"/>
        <v>66</v>
      </c>
      <c r="CM139" s="102">
        <f t="shared" si="138"/>
        <v>3000</v>
      </c>
      <c r="CN139" s="102">
        <f t="shared" si="139"/>
        <v>30</v>
      </c>
      <c r="CO139" s="102">
        <f t="shared" si="140"/>
        <v>3600</v>
      </c>
      <c r="CP139" s="102" t="str">
        <f t="shared" si="141"/>
        <v/>
      </c>
    </row>
    <row r="140" spans="2:94">
      <c r="B140" t="s">
        <v>252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10.332000000000001</v>
      </c>
      <c r="AB140" s="233">
        <f t="shared" si="96"/>
        <v>12.739174193481931</v>
      </c>
      <c r="AC140" s="233">
        <f t="shared" si="97"/>
        <v>7.9248258065180703</v>
      </c>
      <c r="AD140">
        <v>2.95</v>
      </c>
      <c r="AE140" s="233">
        <f t="shared" si="98"/>
        <v>7.9374301675977676</v>
      </c>
      <c r="AF140" s="233">
        <f t="shared" si="99"/>
        <v>8.0830597168027865</v>
      </c>
      <c r="AG140" s="233">
        <f t="shared" si="100"/>
        <v>7.7918006183927488</v>
      </c>
      <c r="AH140">
        <v>6.5</v>
      </c>
      <c r="AI140" s="233">
        <f t="shared" si="101"/>
        <v>3.3601117318435763</v>
      </c>
      <c r="AJ140" s="233">
        <f t="shared" si="102"/>
        <v>6.3851512410714601</v>
      </c>
      <c r="AK140" s="233">
        <f t="shared" si="103"/>
        <v>0.33507222261569281</v>
      </c>
      <c r="AL140">
        <v>7</v>
      </c>
      <c r="AM140" s="233">
        <f t="shared" si="104"/>
        <v>48.104347826086951</v>
      </c>
      <c r="AN140" s="233">
        <f t="shared" si="105"/>
        <v>52.277593646348265</v>
      </c>
      <c r="AO140" s="233">
        <f t="shared" si="106"/>
        <v>43.931102005825636</v>
      </c>
      <c r="AP140" s="233" t="str">
        <f t="shared" si="107"/>
        <v/>
      </c>
      <c r="AQ140" s="233" t="e">
        <f t="shared" si="108"/>
        <v>#VALUE!</v>
      </c>
      <c r="AR140" s="233" t="e">
        <f t="shared" si="109"/>
        <v>#VALUE!</v>
      </c>
      <c r="AS140" s="235">
        <f t="shared" si="110"/>
        <v>33.105027932960894</v>
      </c>
      <c r="AT140" s="235">
        <f t="shared" si="111"/>
        <v>50.535961542150602</v>
      </c>
      <c r="AU140" s="235">
        <f t="shared" si="112"/>
        <v>15.67409432377119</v>
      </c>
      <c r="AV140">
        <v>100</v>
      </c>
      <c r="AW140" s="235">
        <f t="shared" si="113"/>
        <v>62.766666666666666</v>
      </c>
      <c r="AX140" s="235">
        <f t="shared" si="114"/>
        <v>80.98511149172171</v>
      </c>
      <c r="AY140" s="235">
        <f t="shared" si="115"/>
        <v>44.548221841611614</v>
      </c>
      <c r="AZ140" s="235">
        <f t="shared" si="116"/>
        <v>2941.6666666666665</v>
      </c>
      <c r="BA140" s="235">
        <f t="shared" si="117"/>
        <v>4966.9775952753826</v>
      </c>
      <c r="BB140" s="235">
        <f t="shared" si="118"/>
        <v>916.35573805795048</v>
      </c>
      <c r="BC140" s="235">
        <f t="shared" si="119"/>
        <v>53.18888888888889</v>
      </c>
      <c r="BD140" s="235">
        <f t="shared" si="120"/>
        <v>112.67052202318322</v>
      </c>
      <c r="BE140" s="235">
        <f t="shared" si="121"/>
        <v>-6.2927442454054372</v>
      </c>
      <c r="BF140" s="235">
        <f t="shared" si="122"/>
        <v>3577.2222222222222</v>
      </c>
      <c r="BG140" s="235">
        <f t="shared" si="123"/>
        <v>5636.1265941907786</v>
      </c>
      <c r="BH140" s="235">
        <f t="shared" si="124"/>
        <v>1518.3178502536657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9.6</v>
      </c>
      <c r="CE140" s="102">
        <f t="shared" si="130"/>
        <v>9.4</v>
      </c>
      <c r="CF140" s="102">
        <f t="shared" si="131"/>
        <v>83</v>
      </c>
      <c r="CG140" s="102">
        <f t="shared" si="132"/>
        <v>7.92</v>
      </c>
      <c r="CH140" s="102">
        <f t="shared" si="133"/>
        <v>1.5</v>
      </c>
      <c r="CI140" s="102" t="str">
        <f t="shared" si="134"/>
        <v/>
      </c>
      <c r="CJ140" s="102">
        <f t="shared" si="135"/>
        <v>2</v>
      </c>
      <c r="CK140" s="102">
        <f t="shared" si="136"/>
        <v>36</v>
      </c>
      <c r="CL140" s="102">
        <f t="shared" si="137"/>
        <v>57</v>
      </c>
      <c r="CM140" s="102">
        <f t="shared" si="138"/>
        <v>3900</v>
      </c>
      <c r="CN140" s="102">
        <f t="shared" si="139"/>
        <v>26</v>
      </c>
      <c r="CO140" s="102">
        <f t="shared" si="140"/>
        <v>4500</v>
      </c>
      <c r="CP140" s="102" t="str">
        <f t="shared" si="141"/>
        <v/>
      </c>
    </row>
    <row r="141" spans="2:94">
      <c r="B141" t="s">
        <v>252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10.332000000000001</v>
      </c>
      <c r="AB141" s="233">
        <f t="shared" si="96"/>
        <v>12.739174193481931</v>
      </c>
      <c r="AC141" s="233">
        <f t="shared" si="97"/>
        <v>7.9248258065180703</v>
      </c>
      <c r="AD141">
        <v>2.95</v>
      </c>
      <c r="AE141" s="233">
        <f t="shared" si="98"/>
        <v>7.9374301675977676</v>
      </c>
      <c r="AF141" s="233">
        <f t="shared" si="99"/>
        <v>8.0830597168027865</v>
      </c>
      <c r="AG141" s="233">
        <f t="shared" si="100"/>
        <v>7.7918006183927488</v>
      </c>
      <c r="AH141">
        <v>6.5</v>
      </c>
      <c r="AI141" s="233">
        <f t="shared" si="101"/>
        <v>3.3601117318435763</v>
      </c>
      <c r="AJ141" s="233">
        <f t="shared" si="102"/>
        <v>6.3851512410714601</v>
      </c>
      <c r="AK141" s="233">
        <f t="shared" si="103"/>
        <v>0.33507222261569281</v>
      </c>
      <c r="AL141">
        <v>7</v>
      </c>
      <c r="AM141" s="233">
        <f t="shared" si="104"/>
        <v>48.104347826086951</v>
      </c>
      <c r="AN141" s="233">
        <f t="shared" si="105"/>
        <v>52.277593646348265</v>
      </c>
      <c r="AO141" s="233">
        <f t="shared" si="106"/>
        <v>43.931102005825636</v>
      </c>
      <c r="AP141" s="233" t="str">
        <f t="shared" si="107"/>
        <v/>
      </c>
      <c r="AQ141" s="233" t="e">
        <f t="shared" si="108"/>
        <v>#VALUE!</v>
      </c>
      <c r="AR141" s="233" t="e">
        <f t="shared" si="109"/>
        <v>#VALUE!</v>
      </c>
      <c r="AS141" s="235">
        <f t="shared" si="110"/>
        <v>33.105027932960894</v>
      </c>
      <c r="AT141" s="235">
        <f t="shared" si="111"/>
        <v>50.535961542150602</v>
      </c>
      <c r="AU141" s="235">
        <f t="shared" si="112"/>
        <v>15.67409432377119</v>
      </c>
      <c r="AV141">
        <v>100</v>
      </c>
      <c r="AW141" s="235">
        <f t="shared" si="113"/>
        <v>62.766666666666666</v>
      </c>
      <c r="AX141" s="235">
        <f t="shared" si="114"/>
        <v>80.98511149172171</v>
      </c>
      <c r="AY141" s="235">
        <f t="shared" si="115"/>
        <v>44.548221841611614</v>
      </c>
      <c r="AZ141" s="235">
        <f t="shared" si="116"/>
        <v>2941.6666666666665</v>
      </c>
      <c r="BA141" s="235">
        <f t="shared" si="117"/>
        <v>4966.9775952753826</v>
      </c>
      <c r="BB141" s="235">
        <f t="shared" si="118"/>
        <v>916.35573805795048</v>
      </c>
      <c r="BC141" s="235">
        <f t="shared" si="119"/>
        <v>53.18888888888889</v>
      </c>
      <c r="BD141" s="235">
        <f t="shared" si="120"/>
        <v>112.67052202318322</v>
      </c>
      <c r="BE141" s="235">
        <f t="shared" si="121"/>
        <v>-6.2927442454054372</v>
      </c>
      <c r="BF141" s="235">
        <f t="shared" si="122"/>
        <v>3577.2222222222222</v>
      </c>
      <c r="BG141" s="235">
        <f t="shared" si="123"/>
        <v>5636.1265941907786</v>
      </c>
      <c r="BH141" s="235">
        <f t="shared" si="124"/>
        <v>1518.3178502536657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5</v>
      </c>
      <c r="CE141" s="102">
        <f t="shared" si="130"/>
        <v>11.8</v>
      </c>
      <c r="CF141" s="102">
        <f t="shared" si="131"/>
        <v>93</v>
      </c>
      <c r="CG141" s="102">
        <f t="shared" si="132"/>
        <v>8</v>
      </c>
      <c r="CH141" s="102">
        <f t="shared" si="133"/>
        <v>2.7</v>
      </c>
      <c r="CI141" s="102" t="str">
        <f t="shared" si="134"/>
        <v/>
      </c>
      <c r="CJ141" s="102">
        <f t="shared" si="135"/>
        <v>2</v>
      </c>
      <c r="CK141" s="102">
        <f t="shared" si="136"/>
        <v>28</v>
      </c>
      <c r="CL141" s="102">
        <f t="shared" si="137"/>
        <v>60</v>
      </c>
      <c r="CM141" s="102">
        <f t="shared" si="138"/>
        <v>3200</v>
      </c>
      <c r="CN141" s="102">
        <f t="shared" si="139"/>
        <v>50</v>
      </c>
      <c r="CO141" s="102">
        <f t="shared" si="140"/>
        <v>4000</v>
      </c>
      <c r="CP141" s="102" t="str">
        <f t="shared" si="141"/>
        <v/>
      </c>
    </row>
    <row r="142" spans="2:94">
      <c r="B142" t="s">
        <v>252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10.332000000000001</v>
      </c>
      <c r="AB142" s="233">
        <f t="shared" si="96"/>
        <v>12.739174193481931</v>
      </c>
      <c r="AC142" s="233">
        <f t="shared" si="97"/>
        <v>7.9248258065180703</v>
      </c>
      <c r="AD142">
        <v>2.95</v>
      </c>
      <c r="AE142" s="233">
        <f t="shared" si="98"/>
        <v>7.9374301675977676</v>
      </c>
      <c r="AF142" s="233">
        <f t="shared" si="99"/>
        <v>8.0830597168027865</v>
      </c>
      <c r="AG142" s="233">
        <f t="shared" si="100"/>
        <v>7.7918006183927488</v>
      </c>
      <c r="AH142">
        <v>6.5</v>
      </c>
      <c r="AI142" s="233">
        <f t="shared" si="101"/>
        <v>3.3601117318435763</v>
      </c>
      <c r="AJ142" s="233">
        <f t="shared" si="102"/>
        <v>6.3851512410714601</v>
      </c>
      <c r="AK142" s="233">
        <f t="shared" si="103"/>
        <v>0.33507222261569281</v>
      </c>
      <c r="AL142">
        <v>7</v>
      </c>
      <c r="AM142" s="233">
        <f t="shared" si="104"/>
        <v>48.104347826086951</v>
      </c>
      <c r="AN142" s="233">
        <f t="shared" si="105"/>
        <v>52.277593646348265</v>
      </c>
      <c r="AO142" s="233">
        <f t="shared" si="106"/>
        <v>43.931102005825636</v>
      </c>
      <c r="AP142" s="233" t="str">
        <f t="shared" si="107"/>
        <v/>
      </c>
      <c r="AQ142" s="233" t="e">
        <f t="shared" si="108"/>
        <v>#VALUE!</v>
      </c>
      <c r="AR142" s="233" t="e">
        <f t="shared" si="109"/>
        <v>#VALUE!</v>
      </c>
      <c r="AS142" s="235">
        <f t="shared" si="110"/>
        <v>33.105027932960894</v>
      </c>
      <c r="AT142" s="235">
        <f t="shared" si="111"/>
        <v>50.535961542150602</v>
      </c>
      <c r="AU142" s="235">
        <f t="shared" si="112"/>
        <v>15.67409432377119</v>
      </c>
      <c r="AV142">
        <v>100</v>
      </c>
      <c r="AW142" s="235">
        <f t="shared" si="113"/>
        <v>62.766666666666666</v>
      </c>
      <c r="AX142" s="235">
        <f t="shared" si="114"/>
        <v>80.98511149172171</v>
      </c>
      <c r="AY142" s="235">
        <f t="shared" si="115"/>
        <v>44.548221841611614</v>
      </c>
      <c r="AZ142" s="235">
        <f t="shared" si="116"/>
        <v>2941.6666666666665</v>
      </c>
      <c r="BA142" s="235">
        <f t="shared" si="117"/>
        <v>4966.9775952753826</v>
      </c>
      <c r="BB142" s="235">
        <f t="shared" si="118"/>
        <v>916.35573805795048</v>
      </c>
      <c r="BC142" s="235">
        <f t="shared" si="119"/>
        <v>53.18888888888889</v>
      </c>
      <c r="BD142" s="235">
        <f t="shared" si="120"/>
        <v>112.67052202318322</v>
      </c>
      <c r="BE142" s="235">
        <f t="shared" si="121"/>
        <v>-6.2927442454054372</v>
      </c>
      <c r="BF142" s="235">
        <f t="shared" si="122"/>
        <v>3577.2222222222222</v>
      </c>
      <c r="BG142" s="235">
        <f t="shared" si="123"/>
        <v>5636.1265941907786</v>
      </c>
      <c r="BH142" s="235">
        <f t="shared" si="124"/>
        <v>1518.3178502536657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44222</v>
      </c>
      <c r="CD142" s="533">
        <f t="shared" si="129"/>
        <v>2</v>
      </c>
      <c r="CE142" s="102">
        <f t="shared" si="130"/>
        <v>13.4</v>
      </c>
      <c r="CF142" s="102">
        <f t="shared" si="131"/>
        <v>97</v>
      </c>
      <c r="CG142" s="102">
        <f t="shared" si="132"/>
        <v>8</v>
      </c>
      <c r="CH142" s="102">
        <f t="shared" si="133"/>
        <v>8</v>
      </c>
      <c r="CI142" s="102">
        <f t="shared" si="134"/>
        <v>46.4</v>
      </c>
      <c r="CJ142" s="102">
        <f t="shared" si="135"/>
        <v>1.8</v>
      </c>
      <c r="CK142" s="102">
        <f t="shared" si="136"/>
        <v>43</v>
      </c>
      <c r="CL142" s="102">
        <f t="shared" si="137"/>
        <v>83</v>
      </c>
      <c r="CM142" s="102">
        <f t="shared" si="138"/>
        <v>5700</v>
      </c>
      <c r="CN142" s="102">
        <f t="shared" si="139"/>
        <v>77</v>
      </c>
      <c r="CO142" s="102">
        <f t="shared" si="140"/>
        <v>6800</v>
      </c>
      <c r="CP142" s="102" t="str">
        <f t="shared" si="141"/>
        <v/>
      </c>
    </row>
    <row r="143" spans="2:94">
      <c r="B143" t="s">
        <v>252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10.332000000000001</v>
      </c>
      <c r="AB143" s="233">
        <f t="shared" si="96"/>
        <v>12.739174193481931</v>
      </c>
      <c r="AC143" s="233">
        <f t="shared" si="97"/>
        <v>7.9248258065180703</v>
      </c>
      <c r="AD143">
        <v>2.95</v>
      </c>
      <c r="AE143" s="233">
        <f t="shared" si="98"/>
        <v>7.9374301675977676</v>
      </c>
      <c r="AF143" s="233">
        <f t="shared" si="99"/>
        <v>8.0830597168027865</v>
      </c>
      <c r="AG143" s="233">
        <f t="shared" si="100"/>
        <v>7.7918006183927488</v>
      </c>
      <c r="AH143">
        <v>6.5</v>
      </c>
      <c r="AI143" s="233">
        <f t="shared" si="101"/>
        <v>3.3601117318435763</v>
      </c>
      <c r="AJ143" s="233">
        <f t="shared" si="102"/>
        <v>6.3851512410714601</v>
      </c>
      <c r="AK143" s="233">
        <f t="shared" si="103"/>
        <v>0.33507222261569281</v>
      </c>
      <c r="AL143">
        <v>7</v>
      </c>
      <c r="AM143" s="233">
        <f t="shared" si="104"/>
        <v>48.104347826086951</v>
      </c>
      <c r="AN143" s="233">
        <f t="shared" si="105"/>
        <v>52.277593646348265</v>
      </c>
      <c r="AO143" s="233">
        <f t="shared" si="106"/>
        <v>43.931102005825636</v>
      </c>
      <c r="AP143" s="233" t="str">
        <f t="shared" si="107"/>
        <v/>
      </c>
      <c r="AQ143" s="233" t="e">
        <f t="shared" si="108"/>
        <v>#VALUE!</v>
      </c>
      <c r="AR143" s="233" t="e">
        <f t="shared" si="109"/>
        <v>#VALUE!</v>
      </c>
      <c r="AS143" s="235">
        <f t="shared" si="110"/>
        <v>33.105027932960894</v>
      </c>
      <c r="AT143" s="235">
        <f t="shared" si="111"/>
        <v>50.535961542150602</v>
      </c>
      <c r="AU143" s="235">
        <f t="shared" si="112"/>
        <v>15.67409432377119</v>
      </c>
      <c r="AV143">
        <v>100</v>
      </c>
      <c r="AW143" s="235">
        <f t="shared" si="113"/>
        <v>62.766666666666666</v>
      </c>
      <c r="AX143" s="235">
        <f t="shared" si="114"/>
        <v>80.98511149172171</v>
      </c>
      <c r="AY143" s="235">
        <f t="shared" si="115"/>
        <v>44.548221841611614</v>
      </c>
      <c r="AZ143" s="235">
        <f t="shared" si="116"/>
        <v>2941.6666666666665</v>
      </c>
      <c r="BA143" s="235">
        <f t="shared" si="117"/>
        <v>4966.9775952753826</v>
      </c>
      <c r="BB143" s="235">
        <f t="shared" si="118"/>
        <v>916.35573805795048</v>
      </c>
      <c r="BC143" s="235">
        <f t="shared" si="119"/>
        <v>53.18888888888889</v>
      </c>
      <c r="BD143" s="235">
        <f t="shared" si="120"/>
        <v>112.67052202318322</v>
      </c>
      <c r="BE143" s="235">
        <f t="shared" si="121"/>
        <v>-6.2927442454054372</v>
      </c>
      <c r="BF143" s="235">
        <f t="shared" si="122"/>
        <v>3577.2222222222222</v>
      </c>
      <c r="BG143" s="235">
        <f t="shared" si="123"/>
        <v>5636.1265941907786</v>
      </c>
      <c r="BH143" s="235">
        <f t="shared" si="124"/>
        <v>1518.3178502536657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3.4</v>
      </c>
      <c r="CE143" s="102">
        <f t="shared" si="130"/>
        <v>13</v>
      </c>
      <c r="CF143" s="102">
        <f t="shared" si="131"/>
        <v>96</v>
      </c>
      <c r="CG143" s="102">
        <f t="shared" si="132"/>
        <v>7.9</v>
      </c>
      <c r="CH143" s="102">
        <f t="shared" si="133"/>
        <v>4.0999999999999996</v>
      </c>
      <c r="CI143" s="102">
        <f t="shared" si="134"/>
        <v>47.7</v>
      </c>
      <c r="CJ143" s="102">
        <f t="shared" si="135"/>
        <v>2.2999999999999998</v>
      </c>
      <c r="CK143" s="102">
        <f t="shared" si="136"/>
        <v>33</v>
      </c>
      <c r="CL143" s="102">
        <f t="shared" si="137"/>
        <v>67</v>
      </c>
      <c r="CM143" s="102">
        <f t="shared" si="138"/>
        <v>5100</v>
      </c>
      <c r="CN143" s="102">
        <f t="shared" si="139"/>
        <v>77</v>
      </c>
      <c r="CO143" s="102">
        <f t="shared" si="140"/>
        <v>5600</v>
      </c>
      <c r="CP143" s="102" t="str">
        <f t="shared" si="141"/>
        <v/>
      </c>
    </row>
    <row r="144" spans="2:94">
      <c r="B144" t="s">
        <v>252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10.332000000000001</v>
      </c>
      <c r="AB144" s="233">
        <f t="shared" si="96"/>
        <v>12.739174193481931</v>
      </c>
      <c r="AC144" s="233">
        <f t="shared" si="97"/>
        <v>7.9248258065180703</v>
      </c>
      <c r="AD144">
        <v>2.95</v>
      </c>
      <c r="AE144" s="233">
        <f t="shared" si="98"/>
        <v>7.9374301675977676</v>
      </c>
      <c r="AF144" s="233">
        <f t="shared" si="99"/>
        <v>8.0830597168027865</v>
      </c>
      <c r="AG144" s="233">
        <f t="shared" si="100"/>
        <v>7.7918006183927488</v>
      </c>
      <c r="AH144">
        <v>6.5</v>
      </c>
      <c r="AI144" s="233">
        <f t="shared" si="101"/>
        <v>3.3601117318435763</v>
      </c>
      <c r="AJ144" s="233">
        <f t="shared" si="102"/>
        <v>6.3851512410714601</v>
      </c>
      <c r="AK144" s="233">
        <f t="shared" si="103"/>
        <v>0.33507222261569281</v>
      </c>
      <c r="AL144">
        <v>7</v>
      </c>
      <c r="AM144" s="233">
        <f t="shared" si="104"/>
        <v>48.104347826086951</v>
      </c>
      <c r="AN144" s="233">
        <f t="shared" si="105"/>
        <v>52.277593646348265</v>
      </c>
      <c r="AO144" s="233">
        <f t="shared" si="106"/>
        <v>43.931102005825636</v>
      </c>
      <c r="AP144" s="233" t="str">
        <f t="shared" si="107"/>
        <v/>
      </c>
      <c r="AQ144" s="233" t="e">
        <f t="shared" si="108"/>
        <v>#VALUE!</v>
      </c>
      <c r="AR144" s="233" t="e">
        <f t="shared" si="109"/>
        <v>#VALUE!</v>
      </c>
      <c r="AS144" s="235">
        <f t="shared" si="110"/>
        <v>33.105027932960894</v>
      </c>
      <c r="AT144" s="235">
        <f t="shared" si="111"/>
        <v>50.535961542150602</v>
      </c>
      <c r="AU144" s="235">
        <f t="shared" si="112"/>
        <v>15.67409432377119</v>
      </c>
      <c r="AV144">
        <v>100</v>
      </c>
      <c r="AW144" s="235">
        <f t="shared" si="113"/>
        <v>62.766666666666666</v>
      </c>
      <c r="AX144" s="235">
        <f t="shared" si="114"/>
        <v>80.98511149172171</v>
      </c>
      <c r="AY144" s="235">
        <f t="shared" si="115"/>
        <v>44.548221841611614</v>
      </c>
      <c r="AZ144" s="235">
        <f t="shared" si="116"/>
        <v>2941.6666666666665</v>
      </c>
      <c r="BA144" s="235">
        <f t="shared" si="117"/>
        <v>4966.9775952753826</v>
      </c>
      <c r="BB144" s="235">
        <f t="shared" si="118"/>
        <v>916.35573805795048</v>
      </c>
      <c r="BC144" s="235">
        <f t="shared" si="119"/>
        <v>53.18888888888889</v>
      </c>
      <c r="BD144" s="235">
        <f t="shared" si="120"/>
        <v>112.67052202318322</v>
      </c>
      <c r="BE144" s="235">
        <f t="shared" si="121"/>
        <v>-6.2927442454054372</v>
      </c>
      <c r="BF144" s="235">
        <f t="shared" si="122"/>
        <v>3577.2222222222222</v>
      </c>
      <c r="BG144" s="235">
        <f t="shared" si="123"/>
        <v>5636.1265941907786</v>
      </c>
      <c r="BH144" s="235">
        <f t="shared" si="124"/>
        <v>1518.3178502536657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7</v>
      </c>
      <c r="CE144" s="102">
        <f t="shared" si="130"/>
        <v>12</v>
      </c>
      <c r="CF144" s="102">
        <f t="shared" si="131"/>
        <v>98</v>
      </c>
      <c r="CG144" s="102">
        <f t="shared" si="132"/>
        <v>8.1</v>
      </c>
      <c r="CH144" s="102">
        <f t="shared" si="133"/>
        <v>2.9</v>
      </c>
      <c r="CI144" s="102">
        <f t="shared" si="134"/>
        <v>50.5</v>
      </c>
      <c r="CJ144" s="102">
        <f t="shared" si="135"/>
        <v>2.4</v>
      </c>
      <c r="CK144" s="102">
        <f t="shared" si="136"/>
        <v>4.4000000000000004</v>
      </c>
      <c r="CL144" s="102">
        <f t="shared" si="137"/>
        <v>40</v>
      </c>
      <c r="CM144" s="102">
        <f t="shared" si="138"/>
        <v>3300</v>
      </c>
      <c r="CN144" s="102">
        <f t="shared" si="139"/>
        <v>25</v>
      </c>
      <c r="CO144" s="102">
        <f t="shared" si="140"/>
        <v>4300</v>
      </c>
      <c r="CP144" s="102" t="str">
        <f t="shared" si="141"/>
        <v/>
      </c>
    </row>
    <row r="145" spans="2:94">
      <c r="B145" t="s">
        <v>252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148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10.332000000000001</v>
      </c>
      <c r="AB145" s="233">
        <f t="shared" si="96"/>
        <v>12.739174193481931</v>
      </c>
      <c r="AC145" s="233">
        <f t="shared" si="97"/>
        <v>7.9248258065180703</v>
      </c>
      <c r="AD145">
        <v>2.95</v>
      </c>
      <c r="AE145" s="233">
        <f t="shared" si="98"/>
        <v>7.9374301675977676</v>
      </c>
      <c r="AF145" s="233">
        <f t="shared" si="99"/>
        <v>8.0830597168027865</v>
      </c>
      <c r="AG145" s="233">
        <f t="shared" si="100"/>
        <v>7.7918006183927488</v>
      </c>
      <c r="AH145">
        <v>6.5</v>
      </c>
      <c r="AI145" s="233">
        <f t="shared" si="101"/>
        <v>3.3601117318435763</v>
      </c>
      <c r="AJ145" s="233">
        <f t="shared" si="102"/>
        <v>6.3851512410714601</v>
      </c>
      <c r="AK145" s="233">
        <f t="shared" si="103"/>
        <v>0.33507222261569281</v>
      </c>
      <c r="AL145">
        <v>7</v>
      </c>
      <c r="AM145" s="233">
        <f t="shared" si="104"/>
        <v>48.104347826086951</v>
      </c>
      <c r="AN145" s="233">
        <f t="shared" si="105"/>
        <v>52.277593646348265</v>
      </c>
      <c r="AO145" s="233">
        <f t="shared" si="106"/>
        <v>43.931102005825636</v>
      </c>
      <c r="AP145" s="233" t="str">
        <f t="shared" si="107"/>
        <v/>
      </c>
      <c r="AQ145" s="233" t="e">
        <f t="shared" si="108"/>
        <v>#VALUE!</v>
      </c>
      <c r="AR145" s="233" t="e">
        <f t="shared" si="109"/>
        <v>#VALUE!</v>
      </c>
      <c r="AS145" s="235">
        <f t="shared" si="110"/>
        <v>33.105027932960894</v>
      </c>
      <c r="AT145" s="235">
        <f t="shared" si="111"/>
        <v>50.535961542150602</v>
      </c>
      <c r="AU145" s="235">
        <f t="shared" si="112"/>
        <v>15.67409432377119</v>
      </c>
      <c r="AV145">
        <v>100</v>
      </c>
      <c r="AW145" s="235">
        <f t="shared" si="113"/>
        <v>62.766666666666666</v>
      </c>
      <c r="AX145" s="235">
        <f t="shared" si="114"/>
        <v>80.98511149172171</v>
      </c>
      <c r="AY145" s="235">
        <f t="shared" si="115"/>
        <v>44.548221841611614</v>
      </c>
      <c r="AZ145" s="235">
        <f t="shared" si="116"/>
        <v>2941.6666666666665</v>
      </c>
      <c r="BA145" s="235">
        <f t="shared" si="117"/>
        <v>4966.9775952753826</v>
      </c>
      <c r="BB145" s="235">
        <f t="shared" si="118"/>
        <v>916.35573805795048</v>
      </c>
      <c r="BC145" s="235">
        <f t="shared" si="119"/>
        <v>53.18888888888889</v>
      </c>
      <c r="BD145" s="235">
        <f t="shared" si="120"/>
        <v>112.67052202318322</v>
      </c>
      <c r="BE145" s="235">
        <f t="shared" si="121"/>
        <v>-6.2927442454054372</v>
      </c>
      <c r="BF145" s="235">
        <f t="shared" si="122"/>
        <v>3577.2222222222222</v>
      </c>
      <c r="BG145" s="235">
        <f t="shared" si="123"/>
        <v>5636.1265941907786</v>
      </c>
      <c r="BH145" s="235">
        <f t="shared" si="124"/>
        <v>1518.3178502536657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9.1</v>
      </c>
      <c r="CE145" s="102">
        <f t="shared" si="130"/>
        <v>11.9</v>
      </c>
      <c r="CF145" s="102">
        <f t="shared" si="131"/>
        <v>104</v>
      </c>
      <c r="CG145" s="102">
        <f t="shared" si="132"/>
        <v>8.1999999999999993</v>
      </c>
      <c r="CH145" s="102">
        <f t="shared" si="133"/>
        <v>3.9</v>
      </c>
      <c r="CI145" s="102">
        <f t="shared" si="134"/>
        <v>48.2</v>
      </c>
      <c r="CJ145" s="102">
        <f t="shared" si="135"/>
        <v>3.6</v>
      </c>
      <c r="CK145" s="102">
        <f t="shared" si="136"/>
        <v>6.2</v>
      </c>
      <c r="CL145" s="102">
        <f t="shared" si="137"/>
        <v>51</v>
      </c>
      <c r="CM145" s="102">
        <f t="shared" si="138"/>
        <v>2000</v>
      </c>
      <c r="CN145" s="102">
        <f t="shared" si="139"/>
        <v>10</v>
      </c>
      <c r="CO145" s="102">
        <f t="shared" si="140"/>
        <v>2600</v>
      </c>
      <c r="CP145" s="102" t="str">
        <f t="shared" si="141"/>
        <v/>
      </c>
    </row>
    <row r="146" spans="2:94">
      <c r="B146" t="s">
        <v>252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10.332000000000001</v>
      </c>
      <c r="AB146" s="233">
        <f t="shared" si="96"/>
        <v>12.739174193481931</v>
      </c>
      <c r="AC146" s="233">
        <f t="shared" si="97"/>
        <v>7.9248258065180703</v>
      </c>
      <c r="AD146">
        <v>2.95</v>
      </c>
      <c r="AE146" s="233">
        <f t="shared" si="98"/>
        <v>7.9374301675977676</v>
      </c>
      <c r="AF146" s="233">
        <f t="shared" si="99"/>
        <v>8.0830597168027865</v>
      </c>
      <c r="AG146" s="233">
        <f t="shared" si="100"/>
        <v>7.7918006183927488</v>
      </c>
      <c r="AH146">
        <v>6.5</v>
      </c>
      <c r="AI146" s="233">
        <f t="shared" si="101"/>
        <v>3.3601117318435763</v>
      </c>
      <c r="AJ146" s="233">
        <f t="shared" si="102"/>
        <v>6.3851512410714601</v>
      </c>
      <c r="AK146" s="233">
        <f t="shared" si="103"/>
        <v>0.33507222261569281</v>
      </c>
      <c r="AL146">
        <v>7</v>
      </c>
      <c r="AM146" s="233">
        <f t="shared" si="104"/>
        <v>48.104347826086951</v>
      </c>
      <c r="AN146" s="233">
        <f t="shared" si="105"/>
        <v>52.277593646348265</v>
      </c>
      <c r="AO146" s="233">
        <f t="shared" si="106"/>
        <v>43.931102005825636</v>
      </c>
      <c r="AP146" s="233" t="str">
        <f t="shared" si="107"/>
        <v/>
      </c>
      <c r="AQ146" s="233" t="e">
        <f t="shared" si="108"/>
        <v>#VALUE!</v>
      </c>
      <c r="AR146" s="233" t="e">
        <f t="shared" si="109"/>
        <v>#VALUE!</v>
      </c>
      <c r="AS146" s="235">
        <f t="shared" si="110"/>
        <v>33.105027932960894</v>
      </c>
      <c r="AT146" s="235">
        <f t="shared" si="111"/>
        <v>50.535961542150602</v>
      </c>
      <c r="AU146" s="235">
        <f t="shared" si="112"/>
        <v>15.67409432377119</v>
      </c>
      <c r="AV146">
        <v>100</v>
      </c>
      <c r="AW146" s="235">
        <f t="shared" si="113"/>
        <v>62.766666666666666</v>
      </c>
      <c r="AX146" s="235">
        <f t="shared" si="114"/>
        <v>80.98511149172171</v>
      </c>
      <c r="AY146" s="235">
        <f t="shared" si="115"/>
        <v>44.548221841611614</v>
      </c>
      <c r="AZ146" s="235">
        <f t="shared" si="116"/>
        <v>2941.6666666666665</v>
      </c>
      <c r="BA146" s="235">
        <f t="shared" si="117"/>
        <v>4966.9775952753826</v>
      </c>
      <c r="BB146" s="235">
        <f t="shared" si="118"/>
        <v>916.35573805795048</v>
      </c>
      <c r="BC146" s="235">
        <f t="shared" si="119"/>
        <v>53.18888888888889</v>
      </c>
      <c r="BD146" s="235">
        <f t="shared" si="120"/>
        <v>112.67052202318322</v>
      </c>
      <c r="BE146" s="235">
        <f t="shared" si="121"/>
        <v>-6.2927442454054372</v>
      </c>
      <c r="BF146" s="235">
        <f t="shared" si="122"/>
        <v>3577.2222222222222</v>
      </c>
      <c r="BG146" s="235">
        <f t="shared" si="123"/>
        <v>5636.1265941907786</v>
      </c>
      <c r="BH146" s="235">
        <f t="shared" si="124"/>
        <v>1518.3178502536657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13.4</v>
      </c>
      <c r="CE146" s="102">
        <f t="shared" si="130"/>
        <v>8.6999999999999993</v>
      </c>
      <c r="CF146" s="102">
        <f t="shared" si="131"/>
        <v>82</v>
      </c>
      <c r="CG146" s="102">
        <f t="shared" si="132"/>
        <v>7.9</v>
      </c>
      <c r="CH146" s="102">
        <f t="shared" si="133"/>
        <v>2.6</v>
      </c>
      <c r="CI146" s="102">
        <f t="shared" si="134"/>
        <v>49.2</v>
      </c>
      <c r="CJ146" s="102">
        <f t="shared" si="135"/>
        <v>2.2999999999999998</v>
      </c>
      <c r="CK146" s="102">
        <f t="shared" si="136"/>
        <v>11</v>
      </c>
      <c r="CL146" s="102">
        <f t="shared" si="137"/>
        <v>58</v>
      </c>
      <c r="CM146" s="102">
        <f t="shared" si="138"/>
        <v>1400</v>
      </c>
      <c r="CN146" s="102">
        <f t="shared" si="139"/>
        <v>52</v>
      </c>
      <c r="CO146" s="102">
        <f t="shared" si="140"/>
        <v>2100</v>
      </c>
      <c r="CP146" s="102" t="str">
        <f t="shared" si="141"/>
        <v/>
      </c>
    </row>
    <row r="147" spans="2:94">
      <c r="B147" t="s">
        <v>252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10.332000000000001</v>
      </c>
      <c r="AB147" s="233">
        <f t="shared" si="96"/>
        <v>12.739174193481931</v>
      </c>
      <c r="AC147" s="233">
        <f t="shared" si="97"/>
        <v>7.9248258065180703</v>
      </c>
      <c r="AD147">
        <v>2.95</v>
      </c>
      <c r="AE147" s="233">
        <f t="shared" si="98"/>
        <v>7.9374301675977676</v>
      </c>
      <c r="AF147" s="233">
        <f t="shared" si="99"/>
        <v>8.0830597168027865</v>
      </c>
      <c r="AG147" s="233">
        <f t="shared" si="100"/>
        <v>7.7918006183927488</v>
      </c>
      <c r="AH147">
        <v>6.5</v>
      </c>
      <c r="AI147" s="233">
        <f t="shared" si="101"/>
        <v>3.3601117318435763</v>
      </c>
      <c r="AJ147" s="233">
        <f t="shared" si="102"/>
        <v>6.3851512410714601</v>
      </c>
      <c r="AK147" s="233">
        <f t="shared" si="103"/>
        <v>0.33507222261569281</v>
      </c>
      <c r="AL147">
        <v>7</v>
      </c>
      <c r="AM147" s="233">
        <f t="shared" si="104"/>
        <v>48.104347826086951</v>
      </c>
      <c r="AN147" s="233">
        <f t="shared" si="105"/>
        <v>52.277593646348265</v>
      </c>
      <c r="AO147" s="233">
        <f t="shared" si="106"/>
        <v>43.931102005825636</v>
      </c>
      <c r="AP147" s="233" t="str">
        <f t="shared" si="107"/>
        <v/>
      </c>
      <c r="AQ147" s="233" t="e">
        <f t="shared" si="108"/>
        <v>#VALUE!</v>
      </c>
      <c r="AR147" s="233" t="e">
        <f t="shared" si="109"/>
        <v>#VALUE!</v>
      </c>
      <c r="AS147" s="235">
        <f t="shared" si="110"/>
        <v>33.105027932960894</v>
      </c>
      <c r="AT147" s="235">
        <f t="shared" si="111"/>
        <v>50.535961542150602</v>
      </c>
      <c r="AU147" s="235">
        <f t="shared" si="112"/>
        <v>15.67409432377119</v>
      </c>
      <c r="AV147">
        <v>100</v>
      </c>
      <c r="AW147" s="235">
        <f t="shared" si="113"/>
        <v>62.766666666666666</v>
      </c>
      <c r="AX147" s="235">
        <f t="shared" si="114"/>
        <v>80.98511149172171</v>
      </c>
      <c r="AY147" s="235">
        <f t="shared" si="115"/>
        <v>44.548221841611614</v>
      </c>
      <c r="AZ147" s="235">
        <f t="shared" si="116"/>
        <v>2941.6666666666665</v>
      </c>
      <c r="BA147" s="235">
        <f t="shared" si="117"/>
        <v>4966.9775952753826</v>
      </c>
      <c r="BB147" s="235">
        <f t="shared" si="118"/>
        <v>916.35573805795048</v>
      </c>
      <c r="BC147" s="235">
        <f t="shared" si="119"/>
        <v>53.18888888888889</v>
      </c>
      <c r="BD147" s="235">
        <f t="shared" si="120"/>
        <v>112.67052202318322</v>
      </c>
      <c r="BE147" s="235">
        <f t="shared" si="121"/>
        <v>-6.2927442454054372</v>
      </c>
      <c r="BF147" s="235">
        <f t="shared" si="122"/>
        <v>3577.2222222222222</v>
      </c>
      <c r="BG147" s="235">
        <f t="shared" si="123"/>
        <v>5636.1265941907786</v>
      </c>
      <c r="BH147" s="235">
        <f t="shared" si="124"/>
        <v>1518.3178502536657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21</v>
      </c>
      <c r="CE147" s="102">
        <f t="shared" si="130"/>
        <v>6.9</v>
      </c>
      <c r="CF147" s="102">
        <f t="shared" si="131"/>
        <v>77</v>
      </c>
      <c r="CG147" s="102">
        <f t="shared" si="132"/>
        <v>7.9</v>
      </c>
      <c r="CH147" s="102">
        <f t="shared" si="133"/>
        <v>1.2</v>
      </c>
      <c r="CI147" s="102">
        <f t="shared" si="134"/>
        <v>49</v>
      </c>
      <c r="CJ147" s="102">
        <f t="shared" si="135"/>
        <v>1.4</v>
      </c>
      <c r="CK147" s="102">
        <f t="shared" si="136"/>
        <v>50</v>
      </c>
      <c r="CL147" s="102">
        <f t="shared" si="137"/>
        <v>80</v>
      </c>
      <c r="CM147" s="102">
        <f t="shared" si="138"/>
        <v>1200</v>
      </c>
      <c r="CN147" s="102">
        <f t="shared" si="139"/>
        <v>56</v>
      </c>
      <c r="CO147" s="102">
        <f t="shared" si="140"/>
        <v>1900</v>
      </c>
      <c r="CP147" s="102" t="str">
        <f t="shared" si="141"/>
        <v/>
      </c>
    </row>
    <row r="148" spans="2:94">
      <c r="B148" t="s">
        <v>252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10.332000000000001</v>
      </c>
      <c r="AB148" s="233">
        <f t="shared" si="96"/>
        <v>12.739174193481931</v>
      </c>
      <c r="AC148" s="233">
        <f t="shared" si="97"/>
        <v>7.9248258065180703</v>
      </c>
      <c r="AD148">
        <v>2.95</v>
      </c>
      <c r="AE148" s="233">
        <f t="shared" si="98"/>
        <v>7.9374301675977676</v>
      </c>
      <c r="AF148" s="233">
        <f t="shared" si="99"/>
        <v>8.0830597168027865</v>
      </c>
      <c r="AG148" s="233">
        <f t="shared" si="100"/>
        <v>7.7918006183927488</v>
      </c>
      <c r="AH148">
        <v>6.5</v>
      </c>
      <c r="AI148" s="233">
        <f t="shared" si="101"/>
        <v>3.3601117318435763</v>
      </c>
      <c r="AJ148" s="233">
        <f t="shared" si="102"/>
        <v>6.3851512410714601</v>
      </c>
      <c r="AK148" s="233">
        <f t="shared" si="103"/>
        <v>0.33507222261569281</v>
      </c>
      <c r="AL148">
        <v>7</v>
      </c>
      <c r="AM148" s="233">
        <f t="shared" si="104"/>
        <v>48.104347826086951</v>
      </c>
      <c r="AN148" s="233">
        <f t="shared" si="105"/>
        <v>52.277593646348265</v>
      </c>
      <c r="AO148" s="233">
        <f t="shared" si="106"/>
        <v>43.931102005825636</v>
      </c>
      <c r="AP148" s="233" t="str">
        <f t="shared" si="107"/>
        <v/>
      </c>
      <c r="AQ148" s="233" t="e">
        <f t="shared" si="108"/>
        <v>#VALUE!</v>
      </c>
      <c r="AR148" s="233" t="e">
        <f t="shared" si="109"/>
        <v>#VALUE!</v>
      </c>
      <c r="AS148" s="235">
        <f t="shared" si="110"/>
        <v>33.105027932960894</v>
      </c>
      <c r="AT148" s="235">
        <f t="shared" si="111"/>
        <v>50.535961542150602</v>
      </c>
      <c r="AU148" s="235">
        <f t="shared" si="112"/>
        <v>15.67409432377119</v>
      </c>
      <c r="AV148">
        <v>100</v>
      </c>
      <c r="AW148" s="235">
        <f t="shared" si="113"/>
        <v>62.766666666666666</v>
      </c>
      <c r="AX148" s="235">
        <f t="shared" si="114"/>
        <v>80.98511149172171</v>
      </c>
      <c r="AY148" s="235">
        <f t="shared" si="115"/>
        <v>44.548221841611614</v>
      </c>
      <c r="AZ148" s="235">
        <f t="shared" si="116"/>
        <v>2941.6666666666665</v>
      </c>
      <c r="BA148" s="235">
        <f t="shared" si="117"/>
        <v>4966.9775952753826</v>
      </c>
      <c r="BB148" s="235">
        <f t="shared" si="118"/>
        <v>916.35573805795048</v>
      </c>
      <c r="BC148" s="235">
        <f t="shared" si="119"/>
        <v>53.18888888888889</v>
      </c>
      <c r="BD148" s="235">
        <f t="shared" si="120"/>
        <v>112.67052202318322</v>
      </c>
      <c r="BE148" s="235">
        <f t="shared" si="121"/>
        <v>-6.2927442454054372</v>
      </c>
      <c r="BF148" s="235">
        <f t="shared" si="122"/>
        <v>3577.2222222222222</v>
      </c>
      <c r="BG148" s="235">
        <f t="shared" si="123"/>
        <v>5636.1265941907786</v>
      </c>
      <c r="BH148" s="235">
        <f t="shared" si="124"/>
        <v>1518.3178502536657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21.6</v>
      </c>
      <c r="CE148" s="102">
        <f t="shared" si="130"/>
        <v>7.4</v>
      </c>
      <c r="CF148" s="102">
        <f t="shared" si="131"/>
        <v>84</v>
      </c>
      <c r="CG148" s="102">
        <f t="shared" si="132"/>
        <v>7.8</v>
      </c>
      <c r="CH148" s="102">
        <f t="shared" si="133"/>
        <v>0.64</v>
      </c>
      <c r="CI148" s="102">
        <f t="shared" si="134"/>
        <v>42.2</v>
      </c>
      <c r="CJ148" s="102">
        <f t="shared" si="135"/>
        <v>0.86</v>
      </c>
      <c r="CK148" s="102">
        <f t="shared" si="136"/>
        <v>63</v>
      </c>
      <c r="CL148" s="102">
        <f t="shared" si="137"/>
        <v>86</v>
      </c>
      <c r="CM148" s="102">
        <f t="shared" si="138"/>
        <v>1200</v>
      </c>
      <c r="CN148" s="102">
        <f t="shared" si="139"/>
        <v>27</v>
      </c>
      <c r="CO148" s="102">
        <f t="shared" si="140"/>
        <v>1700</v>
      </c>
      <c r="CP148" s="102" t="str">
        <f t="shared" si="141"/>
        <v/>
      </c>
    </row>
    <row r="149" spans="2:94">
      <c r="B149" t="s">
        <v>252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10.332000000000001</v>
      </c>
      <c r="AB149" s="233">
        <f t="shared" si="96"/>
        <v>12.739174193481931</v>
      </c>
      <c r="AC149" s="233">
        <f t="shared" si="97"/>
        <v>7.9248258065180703</v>
      </c>
      <c r="AD149">
        <v>2.95</v>
      </c>
      <c r="AE149" s="233">
        <f t="shared" si="98"/>
        <v>7.9374301675977676</v>
      </c>
      <c r="AF149" s="233">
        <f t="shared" si="99"/>
        <v>8.0830597168027865</v>
      </c>
      <c r="AG149" s="233">
        <f t="shared" si="100"/>
        <v>7.7918006183927488</v>
      </c>
      <c r="AH149">
        <v>6.5</v>
      </c>
      <c r="AI149" s="233">
        <f t="shared" si="101"/>
        <v>3.3601117318435763</v>
      </c>
      <c r="AJ149" s="233">
        <f t="shared" si="102"/>
        <v>6.3851512410714601</v>
      </c>
      <c r="AK149" s="233">
        <f t="shared" si="103"/>
        <v>0.33507222261569281</v>
      </c>
      <c r="AL149">
        <v>7</v>
      </c>
      <c r="AM149" s="233">
        <f t="shared" si="104"/>
        <v>48.104347826086951</v>
      </c>
      <c r="AN149" s="233">
        <f t="shared" si="105"/>
        <v>52.277593646348265</v>
      </c>
      <c r="AO149" s="233">
        <f t="shared" si="106"/>
        <v>43.931102005825636</v>
      </c>
      <c r="AP149" s="233" t="str">
        <f t="shared" si="107"/>
        <v/>
      </c>
      <c r="AQ149" s="233" t="e">
        <f t="shared" si="108"/>
        <v>#VALUE!</v>
      </c>
      <c r="AR149" s="233" t="e">
        <f t="shared" si="109"/>
        <v>#VALUE!</v>
      </c>
      <c r="AS149" s="235">
        <f t="shared" si="110"/>
        <v>33.105027932960894</v>
      </c>
      <c r="AT149" s="235">
        <f t="shared" si="111"/>
        <v>50.535961542150602</v>
      </c>
      <c r="AU149" s="235">
        <f t="shared" si="112"/>
        <v>15.67409432377119</v>
      </c>
      <c r="AV149">
        <v>100</v>
      </c>
      <c r="AW149" s="235">
        <f t="shared" si="113"/>
        <v>62.766666666666666</v>
      </c>
      <c r="AX149" s="235">
        <f t="shared" si="114"/>
        <v>80.98511149172171</v>
      </c>
      <c r="AY149" s="235">
        <f t="shared" si="115"/>
        <v>44.548221841611614</v>
      </c>
      <c r="AZ149" s="235">
        <f t="shared" si="116"/>
        <v>2941.6666666666665</v>
      </c>
      <c r="BA149" s="235">
        <f t="shared" si="117"/>
        <v>4966.9775952753826</v>
      </c>
      <c r="BB149" s="235">
        <f t="shared" si="118"/>
        <v>916.35573805795048</v>
      </c>
      <c r="BC149" s="235">
        <f t="shared" si="119"/>
        <v>53.18888888888889</v>
      </c>
      <c r="BD149" s="235">
        <f t="shared" si="120"/>
        <v>112.67052202318322</v>
      </c>
      <c r="BE149" s="235">
        <f t="shared" si="121"/>
        <v>-6.2927442454054372</v>
      </c>
      <c r="BF149" s="235">
        <f t="shared" si="122"/>
        <v>3577.2222222222222</v>
      </c>
      <c r="BG149" s="235">
        <f t="shared" si="123"/>
        <v>5636.1265941907786</v>
      </c>
      <c r="BH149" s="235">
        <f t="shared" si="124"/>
        <v>1518.3178502536657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16.8</v>
      </c>
      <c r="CE149" s="102">
        <f t="shared" si="130"/>
        <v>7.7</v>
      </c>
      <c r="CF149" s="102">
        <f t="shared" si="131"/>
        <v>79</v>
      </c>
      <c r="CG149" s="102">
        <f t="shared" si="132"/>
        <v>7.8</v>
      </c>
      <c r="CH149" s="102">
        <f t="shared" si="133"/>
        <v>0.42</v>
      </c>
      <c r="CI149" s="102">
        <f t="shared" si="134"/>
        <v>47.3</v>
      </c>
      <c r="CJ149" s="102">
        <f t="shared" si="135"/>
        <v>0.74</v>
      </c>
      <c r="CK149" s="102">
        <f t="shared" si="136"/>
        <v>44</v>
      </c>
      <c r="CL149" s="102">
        <f t="shared" si="137"/>
        <v>69</v>
      </c>
      <c r="CM149" s="102">
        <f t="shared" si="138"/>
        <v>1500</v>
      </c>
      <c r="CN149" s="102">
        <f t="shared" si="139"/>
        <v>17</v>
      </c>
      <c r="CO149" s="102">
        <f t="shared" si="140"/>
        <v>2000</v>
      </c>
      <c r="CP149" s="102" t="str">
        <f t="shared" si="141"/>
        <v/>
      </c>
    </row>
    <row r="150" spans="2:94">
      <c r="B150" t="s">
        <v>252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10.332000000000001</v>
      </c>
      <c r="AB150" s="233">
        <f t="shared" si="96"/>
        <v>12.739174193481931</v>
      </c>
      <c r="AC150" s="233">
        <f t="shared" si="97"/>
        <v>7.9248258065180703</v>
      </c>
      <c r="AD150">
        <v>2.95</v>
      </c>
      <c r="AE150" s="233">
        <f t="shared" si="98"/>
        <v>7.9374301675977676</v>
      </c>
      <c r="AF150" s="233">
        <f t="shared" si="99"/>
        <v>8.0830597168027865</v>
      </c>
      <c r="AG150" s="233">
        <f t="shared" si="100"/>
        <v>7.7918006183927488</v>
      </c>
      <c r="AH150">
        <v>6.5</v>
      </c>
      <c r="AI150" s="233">
        <f t="shared" si="101"/>
        <v>3.3601117318435763</v>
      </c>
      <c r="AJ150" s="233">
        <f t="shared" si="102"/>
        <v>6.3851512410714601</v>
      </c>
      <c r="AK150" s="233">
        <f t="shared" si="103"/>
        <v>0.33507222261569281</v>
      </c>
      <c r="AL150">
        <v>7</v>
      </c>
      <c r="AM150" s="233">
        <f t="shared" si="104"/>
        <v>48.104347826086951</v>
      </c>
      <c r="AN150" s="233">
        <f t="shared" si="105"/>
        <v>52.277593646348265</v>
      </c>
      <c r="AO150" s="233">
        <f t="shared" si="106"/>
        <v>43.931102005825636</v>
      </c>
      <c r="AP150" s="233" t="str">
        <f t="shared" si="107"/>
        <v/>
      </c>
      <c r="AQ150" s="233" t="e">
        <f t="shared" si="108"/>
        <v>#VALUE!</v>
      </c>
      <c r="AR150" s="233" t="e">
        <f t="shared" si="109"/>
        <v>#VALUE!</v>
      </c>
      <c r="AS150" s="235">
        <f t="shared" si="110"/>
        <v>33.105027932960894</v>
      </c>
      <c r="AT150" s="235">
        <f t="shared" si="111"/>
        <v>50.535961542150602</v>
      </c>
      <c r="AU150" s="235">
        <f t="shared" si="112"/>
        <v>15.67409432377119</v>
      </c>
      <c r="AV150">
        <v>100</v>
      </c>
      <c r="AW150" s="235">
        <f t="shared" si="113"/>
        <v>62.766666666666666</v>
      </c>
      <c r="AX150" s="235">
        <f t="shared" si="114"/>
        <v>80.98511149172171</v>
      </c>
      <c r="AY150" s="235">
        <f t="shared" si="115"/>
        <v>44.548221841611614</v>
      </c>
      <c r="AZ150" s="235">
        <f t="shared" si="116"/>
        <v>2941.6666666666665</v>
      </c>
      <c r="BA150" s="235">
        <f t="shared" si="117"/>
        <v>4966.9775952753826</v>
      </c>
      <c r="BB150" s="235">
        <f t="shared" si="118"/>
        <v>916.35573805795048</v>
      </c>
      <c r="BC150" s="235">
        <f t="shared" si="119"/>
        <v>53.18888888888889</v>
      </c>
      <c r="BD150" s="235">
        <f t="shared" si="120"/>
        <v>112.67052202318322</v>
      </c>
      <c r="BE150" s="235">
        <f t="shared" si="121"/>
        <v>-6.2927442454054372</v>
      </c>
      <c r="BF150" s="235">
        <f t="shared" si="122"/>
        <v>3577.2222222222222</v>
      </c>
      <c r="BG150" s="235">
        <f t="shared" si="123"/>
        <v>5636.1265941907786</v>
      </c>
      <c r="BH150" s="235">
        <f t="shared" si="124"/>
        <v>1518.3178502536657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14.7</v>
      </c>
      <c r="CE150" s="102">
        <f t="shared" si="130"/>
        <v>7.2</v>
      </c>
      <c r="CF150" s="102">
        <f t="shared" si="131"/>
        <v>70</v>
      </c>
      <c r="CG150" s="102">
        <f t="shared" si="132"/>
        <v>7.8</v>
      </c>
      <c r="CH150" s="102">
        <f t="shared" si="133"/>
        <v>0.76</v>
      </c>
      <c r="CI150" s="102">
        <f t="shared" si="134"/>
        <v>50.6</v>
      </c>
      <c r="CJ150" s="102">
        <f t="shared" si="135"/>
        <v>0.73</v>
      </c>
      <c r="CK150" s="102">
        <f t="shared" si="136"/>
        <v>56</v>
      </c>
      <c r="CL150" s="102">
        <f t="shared" si="137"/>
        <v>76</v>
      </c>
      <c r="CM150" s="102">
        <f t="shared" si="138"/>
        <v>1200</v>
      </c>
      <c r="CN150" s="102">
        <f t="shared" si="139"/>
        <v>26</v>
      </c>
      <c r="CO150" s="102">
        <f t="shared" si="140"/>
        <v>1800</v>
      </c>
      <c r="CP150" s="102" t="str">
        <f t="shared" si="141"/>
        <v/>
      </c>
    </row>
    <row r="151" spans="2:94">
      <c r="B151" t="s">
        <v>252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10.332000000000001</v>
      </c>
      <c r="AB151" s="233">
        <f t="shared" si="96"/>
        <v>12.739174193481931</v>
      </c>
      <c r="AC151" s="233">
        <f t="shared" si="97"/>
        <v>7.9248258065180703</v>
      </c>
      <c r="AD151">
        <v>2.95</v>
      </c>
      <c r="AE151" s="233">
        <f t="shared" si="98"/>
        <v>7.9374301675977676</v>
      </c>
      <c r="AF151" s="233">
        <f t="shared" si="99"/>
        <v>8.0830597168027865</v>
      </c>
      <c r="AG151" s="233">
        <f t="shared" si="100"/>
        <v>7.7918006183927488</v>
      </c>
      <c r="AH151">
        <v>6.5</v>
      </c>
      <c r="AI151" s="233">
        <f t="shared" si="101"/>
        <v>3.3601117318435763</v>
      </c>
      <c r="AJ151" s="233">
        <f t="shared" si="102"/>
        <v>6.3851512410714601</v>
      </c>
      <c r="AK151" s="233">
        <f t="shared" si="103"/>
        <v>0.33507222261569281</v>
      </c>
      <c r="AL151">
        <v>7</v>
      </c>
      <c r="AM151" s="233">
        <f t="shared" si="104"/>
        <v>48.104347826086951</v>
      </c>
      <c r="AN151" s="233">
        <f t="shared" si="105"/>
        <v>52.277593646348265</v>
      </c>
      <c r="AO151" s="233">
        <f t="shared" si="106"/>
        <v>43.931102005825636</v>
      </c>
      <c r="AP151" s="233" t="str">
        <f t="shared" si="107"/>
        <v/>
      </c>
      <c r="AQ151" s="233" t="e">
        <f t="shared" si="108"/>
        <v>#VALUE!</v>
      </c>
      <c r="AR151" s="233" t="e">
        <f t="shared" si="109"/>
        <v>#VALUE!</v>
      </c>
      <c r="AS151" s="235">
        <f t="shared" si="110"/>
        <v>33.105027932960894</v>
      </c>
      <c r="AT151" s="235">
        <f t="shared" si="111"/>
        <v>50.535961542150602</v>
      </c>
      <c r="AU151" s="235">
        <f t="shared" si="112"/>
        <v>15.67409432377119</v>
      </c>
      <c r="AV151">
        <v>100</v>
      </c>
      <c r="AW151" s="235">
        <f t="shared" si="113"/>
        <v>62.766666666666666</v>
      </c>
      <c r="AX151" s="235">
        <f t="shared" si="114"/>
        <v>80.98511149172171</v>
      </c>
      <c r="AY151" s="235">
        <f t="shared" si="115"/>
        <v>44.548221841611614</v>
      </c>
      <c r="AZ151" s="235">
        <f t="shared" si="116"/>
        <v>2941.6666666666665</v>
      </c>
      <c r="BA151" s="235">
        <f t="shared" si="117"/>
        <v>4966.9775952753826</v>
      </c>
      <c r="BB151" s="235">
        <f t="shared" si="118"/>
        <v>916.35573805795048</v>
      </c>
      <c r="BC151" s="235">
        <f t="shared" si="119"/>
        <v>53.18888888888889</v>
      </c>
      <c r="BD151" s="235">
        <f t="shared" si="120"/>
        <v>112.67052202318322</v>
      </c>
      <c r="BE151" s="235">
        <f t="shared" si="121"/>
        <v>-6.2927442454054372</v>
      </c>
      <c r="BF151" s="235">
        <f t="shared" si="122"/>
        <v>3577.2222222222222</v>
      </c>
      <c r="BG151" s="235">
        <f t="shared" si="123"/>
        <v>5636.1265941907786</v>
      </c>
      <c r="BH151" s="235">
        <f t="shared" si="124"/>
        <v>1518.3178502536657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10.7</v>
      </c>
      <c r="CE151" s="102">
        <f t="shared" si="130"/>
        <v>8.8000000000000007</v>
      </c>
      <c r="CF151" s="102">
        <f t="shared" si="131"/>
        <v>81</v>
      </c>
      <c r="CG151" s="102">
        <f t="shared" si="132"/>
        <v>7.8</v>
      </c>
      <c r="CH151" s="102">
        <f t="shared" si="133"/>
        <v>0.47</v>
      </c>
      <c r="CI151" s="102">
        <f t="shared" si="134"/>
        <v>54.5</v>
      </c>
      <c r="CJ151" s="102">
        <f t="shared" si="135"/>
        <v>3.6</v>
      </c>
      <c r="CK151" s="102">
        <f t="shared" si="136"/>
        <v>33</v>
      </c>
      <c r="CL151" s="102">
        <f t="shared" si="137"/>
        <v>67</v>
      </c>
      <c r="CM151" s="102">
        <f t="shared" si="138"/>
        <v>3400</v>
      </c>
      <c r="CN151" s="102">
        <f t="shared" si="139"/>
        <v>46</v>
      </c>
      <c r="CO151" s="102">
        <f t="shared" si="140"/>
        <v>4500</v>
      </c>
      <c r="CP151" s="102" t="str">
        <f t="shared" si="141"/>
        <v/>
      </c>
    </row>
    <row r="152" spans="2:94">
      <c r="B152" t="s">
        <v>252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10.332000000000001</v>
      </c>
      <c r="AB152" s="233">
        <f t="shared" si="96"/>
        <v>12.739174193481931</v>
      </c>
      <c r="AC152" s="233">
        <f t="shared" si="97"/>
        <v>7.9248258065180703</v>
      </c>
      <c r="AD152">
        <v>2.95</v>
      </c>
      <c r="AE152" s="233">
        <f t="shared" si="98"/>
        <v>7.9374301675977676</v>
      </c>
      <c r="AF152" s="233">
        <f t="shared" si="99"/>
        <v>8.0830597168027865</v>
      </c>
      <c r="AG152" s="233">
        <f t="shared" si="100"/>
        <v>7.7918006183927488</v>
      </c>
      <c r="AH152">
        <v>6.5</v>
      </c>
      <c r="AI152" s="233">
        <f t="shared" si="101"/>
        <v>3.3601117318435763</v>
      </c>
      <c r="AJ152" s="233">
        <f t="shared" si="102"/>
        <v>6.3851512410714601</v>
      </c>
      <c r="AK152" s="233">
        <f t="shared" si="103"/>
        <v>0.33507222261569281</v>
      </c>
      <c r="AL152">
        <v>7</v>
      </c>
      <c r="AM152" s="233">
        <f t="shared" si="104"/>
        <v>48.104347826086951</v>
      </c>
      <c r="AN152" s="233">
        <f t="shared" si="105"/>
        <v>52.277593646348265</v>
      </c>
      <c r="AO152" s="233">
        <f t="shared" si="106"/>
        <v>43.931102005825636</v>
      </c>
      <c r="AP152" s="233" t="str">
        <f t="shared" si="107"/>
        <v/>
      </c>
      <c r="AQ152" s="233" t="e">
        <f t="shared" si="108"/>
        <v>#VALUE!</v>
      </c>
      <c r="AR152" s="233" t="e">
        <f t="shared" si="109"/>
        <v>#VALUE!</v>
      </c>
      <c r="AS152" s="235">
        <f t="shared" si="110"/>
        <v>33.105027932960894</v>
      </c>
      <c r="AT152" s="235">
        <f t="shared" si="111"/>
        <v>50.535961542150602</v>
      </c>
      <c r="AU152" s="235">
        <f t="shared" si="112"/>
        <v>15.67409432377119</v>
      </c>
      <c r="AV152">
        <v>100</v>
      </c>
      <c r="AW152" s="235">
        <f t="shared" si="113"/>
        <v>62.766666666666666</v>
      </c>
      <c r="AX152" s="235">
        <f t="shared" si="114"/>
        <v>80.98511149172171</v>
      </c>
      <c r="AY152" s="235">
        <f t="shared" si="115"/>
        <v>44.548221841611614</v>
      </c>
      <c r="AZ152" s="235">
        <f t="shared" si="116"/>
        <v>2941.6666666666665</v>
      </c>
      <c r="BA152" s="235">
        <f t="shared" si="117"/>
        <v>4966.9775952753826</v>
      </c>
      <c r="BB152" s="235">
        <f t="shared" si="118"/>
        <v>916.35573805795048</v>
      </c>
      <c r="BC152" s="235">
        <f t="shared" si="119"/>
        <v>53.18888888888889</v>
      </c>
      <c r="BD152" s="235">
        <f t="shared" si="120"/>
        <v>112.67052202318322</v>
      </c>
      <c r="BE152" s="235">
        <f t="shared" si="121"/>
        <v>-6.2927442454054372</v>
      </c>
      <c r="BF152" s="235">
        <f t="shared" si="122"/>
        <v>3577.2222222222222</v>
      </c>
      <c r="BG152" s="235">
        <f t="shared" si="123"/>
        <v>5636.1265941907786</v>
      </c>
      <c r="BH152" s="235">
        <f t="shared" si="124"/>
        <v>1518.3178502536657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3.4</v>
      </c>
      <c r="CE152" s="102">
        <f t="shared" si="130"/>
        <v>12.7</v>
      </c>
      <c r="CF152" s="102">
        <f t="shared" si="131"/>
        <v>98</v>
      </c>
      <c r="CG152" s="102">
        <f t="shared" si="132"/>
        <v>8</v>
      </c>
      <c r="CH152" s="102">
        <f t="shared" si="133"/>
        <v>7</v>
      </c>
      <c r="CI152" s="102">
        <f t="shared" si="134"/>
        <v>52.7</v>
      </c>
      <c r="CJ152" s="102">
        <f t="shared" si="135"/>
        <v>2.2000000000000002</v>
      </c>
      <c r="CK152" s="102">
        <f t="shared" si="136"/>
        <v>27</v>
      </c>
      <c r="CL152" s="102">
        <f t="shared" si="137"/>
        <v>80</v>
      </c>
      <c r="CM152" s="102">
        <f t="shared" si="138"/>
        <v>6900</v>
      </c>
      <c r="CN152" s="102">
        <f t="shared" si="139"/>
        <v>40</v>
      </c>
      <c r="CO152" s="102">
        <f t="shared" si="140"/>
        <v>6800</v>
      </c>
      <c r="CP152" s="102" t="str">
        <f t="shared" si="141"/>
        <v/>
      </c>
    </row>
    <row r="153" spans="2:94">
      <c r="B153" t="s">
        <v>252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10.332000000000001</v>
      </c>
      <c r="AB153" s="233">
        <f t="shared" si="96"/>
        <v>12.739174193481931</v>
      </c>
      <c r="AC153" s="233">
        <f t="shared" si="97"/>
        <v>7.9248258065180703</v>
      </c>
      <c r="AD153">
        <v>2.95</v>
      </c>
      <c r="AE153" s="233">
        <f t="shared" si="98"/>
        <v>7.9374301675977676</v>
      </c>
      <c r="AF153" s="233">
        <f t="shared" si="99"/>
        <v>8.0830597168027865</v>
      </c>
      <c r="AG153" s="233">
        <f t="shared" si="100"/>
        <v>7.7918006183927488</v>
      </c>
      <c r="AH153">
        <v>6.5</v>
      </c>
      <c r="AI153" s="233">
        <f t="shared" si="101"/>
        <v>3.3601117318435763</v>
      </c>
      <c r="AJ153" s="233">
        <f t="shared" si="102"/>
        <v>6.3851512410714601</v>
      </c>
      <c r="AK153" s="233">
        <f t="shared" si="103"/>
        <v>0.33507222261569281</v>
      </c>
      <c r="AL153">
        <v>7</v>
      </c>
      <c r="AM153" s="233">
        <f t="shared" si="104"/>
        <v>48.104347826086951</v>
      </c>
      <c r="AN153" s="233">
        <f t="shared" si="105"/>
        <v>52.277593646348265</v>
      </c>
      <c r="AO153" s="233">
        <f t="shared" si="106"/>
        <v>43.931102005825636</v>
      </c>
      <c r="AP153" s="233" t="str">
        <f t="shared" si="107"/>
        <v/>
      </c>
      <c r="AQ153" s="233" t="e">
        <f t="shared" si="108"/>
        <v>#VALUE!</v>
      </c>
      <c r="AR153" s="233" t="e">
        <f t="shared" si="109"/>
        <v>#VALUE!</v>
      </c>
      <c r="AS153" s="235">
        <f t="shared" si="110"/>
        <v>33.105027932960894</v>
      </c>
      <c r="AT153" s="235">
        <f t="shared" si="111"/>
        <v>50.535961542150602</v>
      </c>
      <c r="AU153" s="235">
        <f t="shared" si="112"/>
        <v>15.67409432377119</v>
      </c>
      <c r="AV153">
        <v>100</v>
      </c>
      <c r="AW153" s="235">
        <f t="shared" si="113"/>
        <v>62.766666666666666</v>
      </c>
      <c r="AX153" s="235">
        <f t="shared" si="114"/>
        <v>80.98511149172171</v>
      </c>
      <c r="AY153" s="235">
        <f t="shared" si="115"/>
        <v>44.548221841611614</v>
      </c>
      <c r="AZ153" s="235">
        <f t="shared" si="116"/>
        <v>2941.6666666666665</v>
      </c>
      <c r="BA153" s="235">
        <f t="shared" si="117"/>
        <v>4966.9775952753826</v>
      </c>
      <c r="BB153" s="235">
        <f t="shared" si="118"/>
        <v>916.35573805795048</v>
      </c>
      <c r="BC153" s="235">
        <f t="shared" si="119"/>
        <v>53.18888888888889</v>
      </c>
      <c r="BD153" s="235">
        <f t="shared" si="120"/>
        <v>112.67052202318322</v>
      </c>
      <c r="BE153" s="235">
        <f t="shared" si="121"/>
        <v>-6.2927442454054372</v>
      </c>
      <c r="BF153" s="235">
        <f t="shared" si="122"/>
        <v>3577.2222222222222</v>
      </c>
      <c r="BG153" s="235">
        <f t="shared" si="123"/>
        <v>5636.1265941907786</v>
      </c>
      <c r="BH153" s="235">
        <f t="shared" si="124"/>
        <v>1518.3178502536657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3.6</v>
      </c>
      <c r="CE153" s="102">
        <f t="shared" si="130"/>
        <v>13.3</v>
      </c>
      <c r="CF153" s="102">
        <f t="shared" si="131"/>
        <v>99</v>
      </c>
      <c r="CG153" s="102">
        <f t="shared" si="132"/>
        <v>8</v>
      </c>
      <c r="CH153" s="102">
        <f t="shared" si="133"/>
        <v>2.6</v>
      </c>
      <c r="CI153" s="102">
        <f t="shared" si="134"/>
        <v>45.8</v>
      </c>
      <c r="CJ153" s="102">
        <f t="shared" si="135"/>
        <v>2.5</v>
      </c>
      <c r="CK153" s="102">
        <f t="shared" si="136"/>
        <v>41</v>
      </c>
      <c r="CL153" s="102">
        <f t="shared" si="137"/>
        <v>68</v>
      </c>
      <c r="CM153" s="102">
        <f t="shared" si="138"/>
        <v>4500</v>
      </c>
      <c r="CN153" s="102">
        <f t="shared" si="139"/>
        <v>82</v>
      </c>
      <c r="CO153" s="102">
        <f t="shared" si="140"/>
        <v>4300</v>
      </c>
      <c r="CP153" s="102" t="str">
        <f t="shared" si="141"/>
        <v/>
      </c>
    </row>
    <row r="154" spans="2:94">
      <c r="B154" t="s">
        <v>252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10.332000000000001</v>
      </c>
      <c r="AB154" s="233">
        <f t="shared" si="96"/>
        <v>12.739174193481931</v>
      </c>
      <c r="AC154" s="233">
        <f t="shared" si="97"/>
        <v>7.9248258065180703</v>
      </c>
      <c r="AD154">
        <v>2.95</v>
      </c>
      <c r="AE154" s="233">
        <f t="shared" si="98"/>
        <v>7.9374301675977676</v>
      </c>
      <c r="AF154" s="233">
        <f t="shared" si="99"/>
        <v>8.0830597168027865</v>
      </c>
      <c r="AG154" s="233">
        <f t="shared" si="100"/>
        <v>7.7918006183927488</v>
      </c>
      <c r="AH154">
        <v>6.5</v>
      </c>
      <c r="AI154" s="233">
        <f t="shared" si="101"/>
        <v>3.3601117318435763</v>
      </c>
      <c r="AJ154" s="233">
        <f t="shared" si="102"/>
        <v>6.3851512410714601</v>
      </c>
      <c r="AK154" s="233">
        <f t="shared" si="103"/>
        <v>0.33507222261569281</v>
      </c>
      <c r="AL154">
        <v>7</v>
      </c>
      <c r="AM154" s="233">
        <f t="shared" si="104"/>
        <v>48.104347826086951</v>
      </c>
      <c r="AN154" s="233">
        <f t="shared" si="105"/>
        <v>52.277593646348265</v>
      </c>
      <c r="AO154" s="233">
        <f t="shared" si="106"/>
        <v>43.931102005825636</v>
      </c>
      <c r="AP154" s="233" t="str">
        <f t="shared" si="107"/>
        <v/>
      </c>
      <c r="AQ154" s="233" t="e">
        <f t="shared" si="108"/>
        <v>#VALUE!</v>
      </c>
      <c r="AR154" s="233" t="e">
        <f t="shared" si="109"/>
        <v>#VALUE!</v>
      </c>
      <c r="AS154" s="235">
        <f t="shared" si="110"/>
        <v>33.105027932960894</v>
      </c>
      <c r="AT154" s="235">
        <f t="shared" si="111"/>
        <v>50.535961542150602</v>
      </c>
      <c r="AU154" s="235">
        <f t="shared" si="112"/>
        <v>15.67409432377119</v>
      </c>
      <c r="AV154">
        <v>100</v>
      </c>
      <c r="AW154" s="235">
        <f t="shared" si="113"/>
        <v>62.766666666666666</v>
      </c>
      <c r="AX154" s="235">
        <f t="shared" si="114"/>
        <v>80.98511149172171</v>
      </c>
      <c r="AY154" s="235">
        <f t="shared" si="115"/>
        <v>44.548221841611614</v>
      </c>
      <c r="AZ154" s="235">
        <f t="shared" si="116"/>
        <v>2941.6666666666665</v>
      </c>
      <c r="BA154" s="235">
        <f t="shared" si="117"/>
        <v>4966.9775952753826</v>
      </c>
      <c r="BB154" s="235">
        <f t="shared" si="118"/>
        <v>916.35573805795048</v>
      </c>
      <c r="BC154" s="235">
        <f t="shared" si="119"/>
        <v>53.18888888888889</v>
      </c>
      <c r="BD154" s="235">
        <f t="shared" si="120"/>
        <v>112.67052202318322</v>
      </c>
      <c r="BE154" s="235">
        <f t="shared" si="121"/>
        <v>-6.2927442454054372</v>
      </c>
      <c r="BF154" s="235">
        <f t="shared" si="122"/>
        <v>3577.2222222222222</v>
      </c>
      <c r="BG154" s="235">
        <f t="shared" si="123"/>
        <v>5636.1265941907786</v>
      </c>
      <c r="BH154" s="235">
        <f t="shared" si="124"/>
        <v>1518.3178502536657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2.2999999999999998</v>
      </c>
      <c r="CE154" s="102">
        <f t="shared" si="130"/>
        <v>13.6</v>
      </c>
      <c r="CF154" s="102">
        <f t="shared" si="131"/>
        <v>99</v>
      </c>
      <c r="CG154" s="102">
        <f t="shared" si="132"/>
        <v>8</v>
      </c>
      <c r="CH154" s="102">
        <f t="shared" si="133"/>
        <v>4.3</v>
      </c>
      <c r="CI154" s="102">
        <f t="shared" si="134"/>
        <v>43.4</v>
      </c>
      <c r="CJ154" s="102">
        <f t="shared" si="135"/>
        <v>1.7</v>
      </c>
      <c r="CK154" s="102">
        <f t="shared" si="136"/>
        <v>44</v>
      </c>
      <c r="CL154" s="102">
        <f t="shared" si="137"/>
        <v>72</v>
      </c>
      <c r="CM154" s="102">
        <f t="shared" si="138"/>
        <v>3800</v>
      </c>
      <c r="CN154" s="102">
        <f t="shared" si="139"/>
        <v>92</v>
      </c>
      <c r="CO154" s="102">
        <f t="shared" si="140"/>
        <v>4600</v>
      </c>
      <c r="CP154" s="102" t="str">
        <f t="shared" si="141"/>
        <v/>
      </c>
    </row>
    <row r="155" spans="2:94">
      <c r="B155" t="s">
        <v>252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10.332000000000001</v>
      </c>
      <c r="AB155" s="233">
        <f t="shared" si="96"/>
        <v>12.739174193481931</v>
      </c>
      <c r="AC155" s="233">
        <f t="shared" si="97"/>
        <v>7.9248258065180703</v>
      </c>
      <c r="AD155">
        <v>2.95</v>
      </c>
      <c r="AE155" s="233">
        <f t="shared" si="98"/>
        <v>7.9374301675977676</v>
      </c>
      <c r="AF155" s="233">
        <f t="shared" si="99"/>
        <v>8.0830597168027865</v>
      </c>
      <c r="AG155" s="233">
        <f t="shared" si="100"/>
        <v>7.7918006183927488</v>
      </c>
      <c r="AH155">
        <v>6.5</v>
      </c>
      <c r="AI155" s="233">
        <f t="shared" si="101"/>
        <v>3.3601117318435763</v>
      </c>
      <c r="AJ155" s="233">
        <f t="shared" si="102"/>
        <v>6.3851512410714601</v>
      </c>
      <c r="AK155" s="233">
        <f t="shared" si="103"/>
        <v>0.33507222261569281</v>
      </c>
      <c r="AL155">
        <v>7</v>
      </c>
      <c r="AM155" s="233">
        <f t="shared" si="104"/>
        <v>48.104347826086951</v>
      </c>
      <c r="AN155" s="233">
        <f t="shared" si="105"/>
        <v>52.277593646348265</v>
      </c>
      <c r="AO155" s="233">
        <f t="shared" si="106"/>
        <v>43.931102005825636</v>
      </c>
      <c r="AP155" s="233" t="str">
        <f t="shared" si="107"/>
        <v/>
      </c>
      <c r="AQ155" s="233" t="e">
        <f t="shared" si="108"/>
        <v>#VALUE!</v>
      </c>
      <c r="AR155" s="233" t="e">
        <f t="shared" si="109"/>
        <v>#VALUE!</v>
      </c>
      <c r="AS155" s="235">
        <f t="shared" si="110"/>
        <v>33.105027932960894</v>
      </c>
      <c r="AT155" s="235">
        <f t="shared" si="111"/>
        <v>50.535961542150602</v>
      </c>
      <c r="AU155" s="235">
        <f t="shared" si="112"/>
        <v>15.67409432377119</v>
      </c>
      <c r="AV155">
        <v>100</v>
      </c>
      <c r="AW155" s="235">
        <f t="shared" si="113"/>
        <v>62.766666666666666</v>
      </c>
      <c r="AX155" s="235">
        <f t="shared" si="114"/>
        <v>80.98511149172171</v>
      </c>
      <c r="AY155" s="235">
        <f t="shared" si="115"/>
        <v>44.548221841611614</v>
      </c>
      <c r="AZ155" s="235">
        <f t="shared" si="116"/>
        <v>2941.6666666666665</v>
      </c>
      <c r="BA155" s="235">
        <f t="shared" si="117"/>
        <v>4966.9775952753826</v>
      </c>
      <c r="BB155" s="235">
        <f t="shared" si="118"/>
        <v>916.35573805795048</v>
      </c>
      <c r="BC155" s="235">
        <f t="shared" si="119"/>
        <v>53.18888888888889</v>
      </c>
      <c r="BD155" s="235">
        <f t="shared" si="120"/>
        <v>112.67052202318322</v>
      </c>
      <c r="BE155" s="235">
        <f t="shared" si="121"/>
        <v>-6.2927442454054372</v>
      </c>
      <c r="BF155" s="235">
        <f t="shared" si="122"/>
        <v>3577.2222222222222</v>
      </c>
      <c r="BG155" s="235">
        <f t="shared" si="123"/>
        <v>5636.1265941907786</v>
      </c>
      <c r="BH155" s="235">
        <f t="shared" si="124"/>
        <v>1518.3178502536657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13.2</v>
      </c>
      <c r="CF155" s="102">
        <f t="shared" si="131"/>
        <v>99</v>
      </c>
      <c r="CG155" s="102">
        <f t="shared" si="132"/>
        <v>8.1</v>
      </c>
      <c r="CH155" s="102">
        <f t="shared" si="133"/>
        <v>3.7</v>
      </c>
      <c r="CI155" s="102">
        <f t="shared" si="134"/>
        <v>47.5</v>
      </c>
      <c r="CJ155" s="102">
        <f t="shared" si="135"/>
        <v>2.2000000000000002</v>
      </c>
      <c r="CK155" s="102">
        <f t="shared" si="136"/>
        <v>32</v>
      </c>
      <c r="CL155" s="102">
        <f t="shared" si="137"/>
        <v>57</v>
      </c>
      <c r="CM155" s="102">
        <f t="shared" si="138"/>
        <v>4100</v>
      </c>
      <c r="CN155" s="102">
        <f t="shared" si="139"/>
        <v>43</v>
      </c>
      <c r="CO155" s="102">
        <f t="shared" si="140"/>
        <v>4500</v>
      </c>
      <c r="CP155" s="102" t="str">
        <f t="shared" si="141"/>
        <v/>
      </c>
    </row>
    <row r="156" spans="2:94">
      <c r="B156" t="s">
        <v>252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10.332000000000001</v>
      </c>
      <c r="AB156" s="233">
        <f t="shared" si="96"/>
        <v>12.739174193481931</v>
      </c>
      <c r="AC156" s="233">
        <f t="shared" si="97"/>
        <v>7.9248258065180703</v>
      </c>
      <c r="AD156">
        <v>2.95</v>
      </c>
      <c r="AE156" s="233">
        <f t="shared" si="98"/>
        <v>7.9374301675977676</v>
      </c>
      <c r="AF156" s="233">
        <f t="shared" si="99"/>
        <v>8.0830597168027865</v>
      </c>
      <c r="AG156" s="233">
        <f t="shared" si="100"/>
        <v>7.7918006183927488</v>
      </c>
      <c r="AH156">
        <v>6.5</v>
      </c>
      <c r="AI156" s="233">
        <f t="shared" si="101"/>
        <v>3.3601117318435763</v>
      </c>
      <c r="AJ156" s="233">
        <f t="shared" si="102"/>
        <v>6.3851512410714601</v>
      </c>
      <c r="AK156" s="233">
        <f t="shared" si="103"/>
        <v>0.33507222261569281</v>
      </c>
      <c r="AL156">
        <v>7</v>
      </c>
      <c r="AM156" s="233">
        <f t="shared" si="104"/>
        <v>48.104347826086951</v>
      </c>
      <c r="AN156" s="233">
        <f t="shared" si="105"/>
        <v>52.277593646348265</v>
      </c>
      <c r="AO156" s="233">
        <f t="shared" si="106"/>
        <v>43.931102005825636</v>
      </c>
      <c r="AP156" s="233" t="str">
        <f t="shared" si="107"/>
        <v/>
      </c>
      <c r="AQ156" s="233" t="e">
        <f t="shared" si="108"/>
        <v>#VALUE!</v>
      </c>
      <c r="AR156" s="233" t="e">
        <f t="shared" si="109"/>
        <v>#VALUE!</v>
      </c>
      <c r="AS156" s="235">
        <f t="shared" si="110"/>
        <v>33.105027932960894</v>
      </c>
      <c r="AT156" s="235">
        <f t="shared" si="111"/>
        <v>50.535961542150602</v>
      </c>
      <c r="AU156" s="235">
        <f t="shared" si="112"/>
        <v>15.67409432377119</v>
      </c>
      <c r="AV156">
        <v>100</v>
      </c>
      <c r="AW156" s="235">
        <f t="shared" si="113"/>
        <v>62.766666666666666</v>
      </c>
      <c r="AX156" s="235">
        <f t="shared" si="114"/>
        <v>80.98511149172171</v>
      </c>
      <c r="AY156" s="235">
        <f t="shared" si="115"/>
        <v>44.548221841611614</v>
      </c>
      <c r="AZ156" s="235">
        <f t="shared" si="116"/>
        <v>2941.6666666666665</v>
      </c>
      <c r="BA156" s="235">
        <f t="shared" si="117"/>
        <v>4966.9775952753826</v>
      </c>
      <c r="BB156" s="235">
        <f t="shared" si="118"/>
        <v>916.35573805795048</v>
      </c>
      <c r="BC156" s="235">
        <f t="shared" si="119"/>
        <v>53.18888888888889</v>
      </c>
      <c r="BD156" s="235">
        <f t="shared" si="120"/>
        <v>112.67052202318322</v>
      </c>
      <c r="BE156" s="235">
        <f t="shared" si="121"/>
        <v>-6.2927442454054372</v>
      </c>
      <c r="BF156" s="235">
        <f t="shared" si="122"/>
        <v>3577.2222222222222</v>
      </c>
      <c r="BG156" s="235">
        <f t="shared" si="123"/>
        <v>5636.1265941907786</v>
      </c>
      <c r="BH156" s="235">
        <f t="shared" si="124"/>
        <v>1518.3178502536657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5.0999999999999996</v>
      </c>
      <c r="CE156" s="102">
        <f t="shared" si="130"/>
        <v>12.3</v>
      </c>
      <c r="CF156" s="102">
        <f t="shared" si="131"/>
        <v>95</v>
      </c>
      <c r="CG156" s="102">
        <f t="shared" si="132"/>
        <v>8</v>
      </c>
      <c r="CH156" s="102">
        <f t="shared" si="133"/>
        <v>3.6</v>
      </c>
      <c r="CI156" s="102">
        <f t="shared" si="134"/>
        <v>47.4</v>
      </c>
      <c r="CJ156" s="102">
        <f t="shared" si="135"/>
        <v>2.2000000000000002</v>
      </c>
      <c r="CK156" s="102">
        <f t="shared" si="136"/>
        <v>26</v>
      </c>
      <c r="CL156" s="102">
        <f t="shared" si="137"/>
        <v>49</v>
      </c>
      <c r="CM156" s="102">
        <f t="shared" si="138"/>
        <v>2700</v>
      </c>
      <c r="CN156" s="102">
        <f t="shared" si="139"/>
        <v>53</v>
      </c>
      <c r="CO156" s="102">
        <f t="shared" si="140"/>
        <v>3900</v>
      </c>
      <c r="CP156" s="102" t="str">
        <f t="shared" si="141"/>
        <v/>
      </c>
    </row>
    <row r="157" spans="2:94">
      <c r="B157" t="s">
        <v>252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10.332000000000001</v>
      </c>
      <c r="AB157" s="233">
        <f t="shared" si="96"/>
        <v>12.739174193481931</v>
      </c>
      <c r="AC157" s="233">
        <f t="shared" si="97"/>
        <v>7.9248258065180703</v>
      </c>
      <c r="AD157">
        <v>2.95</v>
      </c>
      <c r="AE157" s="233">
        <f t="shared" si="98"/>
        <v>7.9374301675977676</v>
      </c>
      <c r="AF157" s="233">
        <f t="shared" si="99"/>
        <v>8.0830597168027865</v>
      </c>
      <c r="AG157" s="233">
        <f t="shared" si="100"/>
        <v>7.7918006183927488</v>
      </c>
      <c r="AH157">
        <v>6.5</v>
      </c>
      <c r="AI157" s="233">
        <f t="shared" si="101"/>
        <v>3.3601117318435763</v>
      </c>
      <c r="AJ157" s="233">
        <f t="shared" si="102"/>
        <v>6.3851512410714601</v>
      </c>
      <c r="AK157" s="233">
        <f t="shared" si="103"/>
        <v>0.33507222261569281</v>
      </c>
      <c r="AL157">
        <v>7</v>
      </c>
      <c r="AM157" s="233">
        <f t="shared" si="104"/>
        <v>48.104347826086951</v>
      </c>
      <c r="AN157" s="233">
        <f t="shared" si="105"/>
        <v>52.277593646348265</v>
      </c>
      <c r="AO157" s="233">
        <f t="shared" si="106"/>
        <v>43.931102005825636</v>
      </c>
      <c r="AP157" s="233" t="str">
        <f t="shared" si="107"/>
        <v/>
      </c>
      <c r="AQ157" s="233" t="e">
        <f t="shared" si="108"/>
        <v>#VALUE!</v>
      </c>
      <c r="AR157" s="233" t="e">
        <f t="shared" si="109"/>
        <v>#VALUE!</v>
      </c>
      <c r="AS157" s="235">
        <f t="shared" si="110"/>
        <v>33.105027932960894</v>
      </c>
      <c r="AT157" s="235">
        <f t="shared" si="111"/>
        <v>50.535961542150602</v>
      </c>
      <c r="AU157" s="235">
        <f t="shared" si="112"/>
        <v>15.67409432377119</v>
      </c>
      <c r="AV157">
        <v>100</v>
      </c>
      <c r="AW157" s="235">
        <f t="shared" si="113"/>
        <v>62.766666666666666</v>
      </c>
      <c r="AX157" s="235">
        <f t="shared" si="114"/>
        <v>80.98511149172171</v>
      </c>
      <c r="AY157" s="235">
        <f t="shared" si="115"/>
        <v>44.548221841611614</v>
      </c>
      <c r="AZ157" s="235">
        <f t="shared" si="116"/>
        <v>2941.6666666666665</v>
      </c>
      <c r="BA157" s="235">
        <f t="shared" si="117"/>
        <v>4966.9775952753826</v>
      </c>
      <c r="BB157" s="235">
        <f t="shared" si="118"/>
        <v>916.35573805795048</v>
      </c>
      <c r="BC157" s="235">
        <f t="shared" si="119"/>
        <v>53.18888888888889</v>
      </c>
      <c r="BD157" s="235">
        <f t="shared" si="120"/>
        <v>112.67052202318322</v>
      </c>
      <c r="BE157" s="235">
        <f t="shared" si="121"/>
        <v>-6.2927442454054372</v>
      </c>
      <c r="BF157" s="235">
        <f t="shared" si="122"/>
        <v>3577.2222222222222</v>
      </c>
      <c r="BG157" s="235">
        <f t="shared" si="123"/>
        <v>5636.1265941907786</v>
      </c>
      <c r="BH157" s="235">
        <f t="shared" si="124"/>
        <v>1518.3178502536657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10.8</v>
      </c>
      <c r="CE157" s="102">
        <f t="shared" si="130"/>
        <v>12.4</v>
      </c>
      <c r="CF157" s="102">
        <f t="shared" si="131"/>
        <v>111</v>
      </c>
      <c r="CG157" s="102">
        <f t="shared" si="132"/>
        <v>8.1999999999999993</v>
      </c>
      <c r="CH157" s="102">
        <f t="shared" si="133"/>
        <v>1.7</v>
      </c>
      <c r="CI157" s="102">
        <f t="shared" si="134"/>
        <v>47.7</v>
      </c>
      <c r="CJ157" s="102">
        <f t="shared" si="135"/>
        <v>2.2999999999999998</v>
      </c>
      <c r="CK157" s="102">
        <f t="shared" si="136"/>
        <v>7.6</v>
      </c>
      <c r="CL157" s="102">
        <f t="shared" si="137"/>
        <v>39</v>
      </c>
      <c r="CM157" s="102">
        <f t="shared" si="138"/>
        <v>2400</v>
      </c>
      <c r="CN157" s="102">
        <f t="shared" si="139"/>
        <v>33</v>
      </c>
      <c r="CO157" s="102">
        <f t="shared" si="140"/>
        <v>3400</v>
      </c>
      <c r="CP157" s="102" t="str">
        <f t="shared" si="141"/>
        <v/>
      </c>
    </row>
    <row r="158" spans="2:94">
      <c r="B158" t="s">
        <v>252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10.332000000000001</v>
      </c>
      <c r="AB158" s="233">
        <f t="shared" si="96"/>
        <v>12.739174193481931</v>
      </c>
      <c r="AC158" s="233">
        <f t="shared" si="97"/>
        <v>7.9248258065180703</v>
      </c>
      <c r="AD158">
        <v>2.95</v>
      </c>
      <c r="AE158" s="233">
        <f t="shared" si="98"/>
        <v>7.9374301675977676</v>
      </c>
      <c r="AF158" s="233">
        <f t="shared" si="99"/>
        <v>8.0830597168027865</v>
      </c>
      <c r="AG158" s="233">
        <f t="shared" si="100"/>
        <v>7.7918006183927488</v>
      </c>
      <c r="AH158">
        <v>6.5</v>
      </c>
      <c r="AI158" s="233">
        <f t="shared" si="101"/>
        <v>3.3601117318435763</v>
      </c>
      <c r="AJ158" s="233">
        <f t="shared" si="102"/>
        <v>6.3851512410714601</v>
      </c>
      <c r="AK158" s="233">
        <f t="shared" si="103"/>
        <v>0.33507222261569281</v>
      </c>
      <c r="AL158">
        <v>7</v>
      </c>
      <c r="AM158" s="233">
        <f t="shared" si="104"/>
        <v>48.104347826086951</v>
      </c>
      <c r="AN158" s="233">
        <f t="shared" si="105"/>
        <v>52.277593646348265</v>
      </c>
      <c r="AO158" s="233">
        <f t="shared" si="106"/>
        <v>43.931102005825636</v>
      </c>
      <c r="AP158" s="233" t="str">
        <f t="shared" si="107"/>
        <v/>
      </c>
      <c r="AQ158" s="233" t="e">
        <f t="shared" si="108"/>
        <v>#VALUE!</v>
      </c>
      <c r="AR158" s="233" t="e">
        <f t="shared" si="109"/>
        <v>#VALUE!</v>
      </c>
      <c r="AS158" s="235">
        <f t="shared" si="110"/>
        <v>33.105027932960894</v>
      </c>
      <c r="AT158" s="235">
        <f t="shared" si="111"/>
        <v>50.535961542150602</v>
      </c>
      <c r="AU158" s="235">
        <f t="shared" si="112"/>
        <v>15.67409432377119</v>
      </c>
      <c r="AV158">
        <v>100</v>
      </c>
      <c r="AW158" s="235">
        <f t="shared" si="113"/>
        <v>62.766666666666666</v>
      </c>
      <c r="AX158" s="235">
        <f t="shared" si="114"/>
        <v>80.98511149172171</v>
      </c>
      <c r="AY158" s="235">
        <f t="shared" si="115"/>
        <v>44.548221841611614</v>
      </c>
      <c r="AZ158" s="235">
        <f t="shared" si="116"/>
        <v>2941.6666666666665</v>
      </c>
      <c r="BA158" s="235">
        <f t="shared" si="117"/>
        <v>4966.9775952753826</v>
      </c>
      <c r="BB158" s="235">
        <f t="shared" si="118"/>
        <v>916.35573805795048</v>
      </c>
      <c r="BC158" s="235">
        <f t="shared" si="119"/>
        <v>53.18888888888889</v>
      </c>
      <c r="BD158" s="235">
        <f t="shared" si="120"/>
        <v>112.67052202318322</v>
      </c>
      <c r="BE158" s="235">
        <f t="shared" si="121"/>
        <v>-6.2927442454054372</v>
      </c>
      <c r="BF158" s="235">
        <f t="shared" si="122"/>
        <v>3577.2222222222222</v>
      </c>
      <c r="BG158" s="235">
        <f t="shared" si="123"/>
        <v>5636.1265941907786</v>
      </c>
      <c r="BH158" s="235">
        <f t="shared" si="124"/>
        <v>1518.3178502536657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14.8</v>
      </c>
      <c r="CE158" s="102">
        <f t="shared" si="130"/>
        <v>9.1999999999999993</v>
      </c>
      <c r="CF158" s="102">
        <f t="shared" si="131"/>
        <v>90</v>
      </c>
      <c r="CG158" s="102">
        <f t="shared" si="132"/>
        <v>7.9</v>
      </c>
      <c r="CH158" s="102">
        <f t="shared" si="133"/>
        <v>2</v>
      </c>
      <c r="CI158" s="102">
        <f t="shared" si="134"/>
        <v>50.6</v>
      </c>
      <c r="CJ158" s="102">
        <f t="shared" si="135"/>
        <v>2</v>
      </c>
      <c r="CK158" s="102">
        <f t="shared" si="136"/>
        <v>18</v>
      </c>
      <c r="CL158" s="102">
        <f t="shared" si="137"/>
        <v>40</v>
      </c>
      <c r="CM158" s="102">
        <f t="shared" si="138"/>
        <v>1400</v>
      </c>
      <c r="CN158" s="102">
        <f t="shared" si="139"/>
        <v>31</v>
      </c>
      <c r="CO158" s="102">
        <f t="shared" si="140"/>
        <v>1900</v>
      </c>
      <c r="CP158" s="102" t="str">
        <f t="shared" si="141"/>
        <v/>
      </c>
    </row>
    <row r="159" spans="2:94">
      <c r="B159" t="s">
        <v>252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10.332000000000001</v>
      </c>
      <c r="AB159" s="233">
        <f t="shared" si="96"/>
        <v>12.739174193481931</v>
      </c>
      <c r="AC159" s="233">
        <f t="shared" si="97"/>
        <v>7.9248258065180703</v>
      </c>
      <c r="AD159">
        <v>2.95</v>
      </c>
      <c r="AE159" s="233">
        <f t="shared" si="98"/>
        <v>7.9374301675977676</v>
      </c>
      <c r="AF159" s="233">
        <f t="shared" si="99"/>
        <v>8.0830597168027865</v>
      </c>
      <c r="AG159" s="233">
        <f t="shared" si="100"/>
        <v>7.7918006183927488</v>
      </c>
      <c r="AH159">
        <v>6.5</v>
      </c>
      <c r="AI159" s="233">
        <f t="shared" si="101"/>
        <v>3.3601117318435763</v>
      </c>
      <c r="AJ159" s="233">
        <f t="shared" si="102"/>
        <v>6.3851512410714601</v>
      </c>
      <c r="AK159" s="233">
        <f t="shared" si="103"/>
        <v>0.33507222261569281</v>
      </c>
      <c r="AL159">
        <v>7</v>
      </c>
      <c r="AM159" s="233">
        <f t="shared" si="104"/>
        <v>48.104347826086951</v>
      </c>
      <c r="AN159" s="233">
        <f t="shared" si="105"/>
        <v>52.277593646348265</v>
      </c>
      <c r="AO159" s="233">
        <f t="shared" si="106"/>
        <v>43.931102005825636</v>
      </c>
      <c r="AP159" s="233" t="str">
        <f t="shared" si="107"/>
        <v/>
      </c>
      <c r="AQ159" s="233" t="e">
        <f t="shared" si="108"/>
        <v>#VALUE!</v>
      </c>
      <c r="AR159" s="233" t="e">
        <f t="shared" si="109"/>
        <v>#VALUE!</v>
      </c>
      <c r="AS159" s="235">
        <f t="shared" si="110"/>
        <v>33.105027932960894</v>
      </c>
      <c r="AT159" s="235">
        <f t="shared" si="111"/>
        <v>50.535961542150602</v>
      </c>
      <c r="AU159" s="235">
        <f t="shared" si="112"/>
        <v>15.67409432377119</v>
      </c>
      <c r="AV159">
        <v>100</v>
      </c>
      <c r="AW159" s="235">
        <f t="shared" si="113"/>
        <v>62.766666666666666</v>
      </c>
      <c r="AX159" s="235">
        <f t="shared" si="114"/>
        <v>80.98511149172171</v>
      </c>
      <c r="AY159" s="235">
        <f t="shared" si="115"/>
        <v>44.548221841611614</v>
      </c>
      <c r="AZ159" s="235">
        <f t="shared" si="116"/>
        <v>2941.6666666666665</v>
      </c>
      <c r="BA159" s="235">
        <f t="shared" si="117"/>
        <v>4966.9775952753826</v>
      </c>
      <c r="BB159" s="235">
        <f t="shared" si="118"/>
        <v>916.35573805795048</v>
      </c>
      <c r="BC159" s="235">
        <f t="shared" si="119"/>
        <v>53.18888888888889</v>
      </c>
      <c r="BD159" s="235">
        <f t="shared" si="120"/>
        <v>112.67052202318322</v>
      </c>
      <c r="BE159" s="235">
        <f t="shared" si="121"/>
        <v>-6.2927442454054372</v>
      </c>
      <c r="BF159" s="235">
        <f t="shared" si="122"/>
        <v>3577.2222222222222</v>
      </c>
      <c r="BG159" s="235">
        <f t="shared" si="123"/>
        <v>5636.1265941907786</v>
      </c>
      <c r="BH159" s="235">
        <f t="shared" si="124"/>
        <v>1518.3178502536657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17.600000000000001</v>
      </c>
      <c r="CE159" s="102">
        <f t="shared" si="130"/>
        <v>7.7</v>
      </c>
      <c r="CF159" s="102">
        <f t="shared" si="131"/>
        <v>80</v>
      </c>
      <c r="CG159" s="102">
        <f t="shared" si="132"/>
        <v>7.9</v>
      </c>
      <c r="CH159" s="102">
        <f t="shared" si="133"/>
        <v>1.1000000000000001</v>
      </c>
      <c r="CI159" s="102">
        <f t="shared" si="134"/>
        <v>44.8</v>
      </c>
      <c r="CJ159" s="102">
        <f t="shared" si="135"/>
        <v>1.2</v>
      </c>
      <c r="CK159" s="102">
        <f t="shared" si="136"/>
        <v>49</v>
      </c>
      <c r="CL159" s="102">
        <f t="shared" si="137"/>
        <v>69</v>
      </c>
      <c r="CM159" s="102">
        <f t="shared" si="138"/>
        <v>1200</v>
      </c>
      <c r="CN159" s="102">
        <f t="shared" si="139"/>
        <v>62</v>
      </c>
      <c r="CO159" s="102">
        <f t="shared" si="140"/>
        <v>1900</v>
      </c>
      <c r="CP159" s="102" t="str">
        <f t="shared" si="141"/>
        <v/>
      </c>
    </row>
    <row r="160" spans="2:94">
      <c r="B160" t="s">
        <v>252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10.332000000000001</v>
      </c>
      <c r="AB160" s="233">
        <f t="shared" si="96"/>
        <v>12.739174193481931</v>
      </c>
      <c r="AC160" s="233">
        <f t="shared" si="97"/>
        <v>7.9248258065180703</v>
      </c>
      <c r="AD160">
        <v>2.95</v>
      </c>
      <c r="AE160" s="233">
        <f t="shared" si="98"/>
        <v>7.9374301675977676</v>
      </c>
      <c r="AF160" s="233">
        <f t="shared" si="99"/>
        <v>8.0830597168027865</v>
      </c>
      <c r="AG160" s="233">
        <f t="shared" si="100"/>
        <v>7.7918006183927488</v>
      </c>
      <c r="AH160">
        <v>6.5</v>
      </c>
      <c r="AI160" s="233">
        <f t="shared" si="101"/>
        <v>3.3601117318435763</v>
      </c>
      <c r="AJ160" s="233">
        <f t="shared" si="102"/>
        <v>6.3851512410714601</v>
      </c>
      <c r="AK160" s="233">
        <f t="shared" si="103"/>
        <v>0.33507222261569281</v>
      </c>
      <c r="AL160">
        <v>7</v>
      </c>
      <c r="AM160" s="233">
        <f t="shared" si="104"/>
        <v>48.104347826086951</v>
      </c>
      <c r="AN160" s="233">
        <f t="shared" si="105"/>
        <v>52.277593646348265</v>
      </c>
      <c r="AO160" s="233">
        <f t="shared" si="106"/>
        <v>43.931102005825636</v>
      </c>
      <c r="AP160" s="233" t="str">
        <f t="shared" si="107"/>
        <v/>
      </c>
      <c r="AQ160" s="233" t="e">
        <f t="shared" si="108"/>
        <v>#VALUE!</v>
      </c>
      <c r="AR160" s="233" t="e">
        <f t="shared" si="109"/>
        <v>#VALUE!</v>
      </c>
      <c r="AS160" s="235">
        <f t="shared" si="110"/>
        <v>33.105027932960894</v>
      </c>
      <c r="AT160" s="235">
        <f t="shared" si="111"/>
        <v>50.535961542150602</v>
      </c>
      <c r="AU160" s="235">
        <f t="shared" si="112"/>
        <v>15.67409432377119</v>
      </c>
      <c r="AV160">
        <v>100</v>
      </c>
      <c r="AW160" s="235">
        <f t="shared" si="113"/>
        <v>62.766666666666666</v>
      </c>
      <c r="AX160" s="235">
        <f t="shared" si="114"/>
        <v>80.98511149172171</v>
      </c>
      <c r="AY160" s="235">
        <f t="shared" si="115"/>
        <v>44.548221841611614</v>
      </c>
      <c r="AZ160" s="235">
        <f t="shared" si="116"/>
        <v>2941.6666666666665</v>
      </c>
      <c r="BA160" s="235">
        <f t="shared" si="117"/>
        <v>4966.9775952753826</v>
      </c>
      <c r="BB160" s="235">
        <f t="shared" si="118"/>
        <v>916.35573805795048</v>
      </c>
      <c r="BC160" s="235">
        <f t="shared" si="119"/>
        <v>53.18888888888889</v>
      </c>
      <c r="BD160" s="235">
        <f t="shared" si="120"/>
        <v>112.67052202318322</v>
      </c>
      <c r="BE160" s="235">
        <f t="shared" si="121"/>
        <v>-6.2927442454054372</v>
      </c>
      <c r="BF160" s="235">
        <f t="shared" si="122"/>
        <v>3577.2222222222222</v>
      </c>
      <c r="BG160" s="235">
        <f t="shared" si="123"/>
        <v>5636.1265941907786</v>
      </c>
      <c r="BH160" s="235">
        <f t="shared" si="124"/>
        <v>1518.3178502536657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18.600000000000001</v>
      </c>
      <c r="CE160" s="102">
        <f t="shared" si="130"/>
        <v>7.4</v>
      </c>
      <c r="CF160" s="102">
        <f t="shared" si="131"/>
        <v>78</v>
      </c>
      <c r="CG160" s="102">
        <f t="shared" si="132"/>
        <v>7.8</v>
      </c>
      <c r="CH160" s="102">
        <f t="shared" si="133"/>
        <v>0.68</v>
      </c>
      <c r="CI160" s="102" t="str">
        <f t="shared" si="134"/>
        <v/>
      </c>
      <c r="CJ160" s="102">
        <f t="shared" si="135"/>
        <v>1</v>
      </c>
      <c r="CK160" s="102">
        <f t="shared" si="136"/>
        <v>38</v>
      </c>
      <c r="CL160" s="102">
        <f t="shared" si="137"/>
        <v>57</v>
      </c>
      <c r="CM160" s="102">
        <f t="shared" si="138"/>
        <v>750</v>
      </c>
      <c r="CN160" s="102">
        <f t="shared" si="139"/>
        <v>42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252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287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10.332000000000001</v>
      </c>
      <c r="AB161" s="233">
        <f t="shared" si="96"/>
        <v>12.739174193481931</v>
      </c>
      <c r="AC161" s="233">
        <f t="shared" si="97"/>
        <v>7.9248258065180703</v>
      </c>
      <c r="AD161">
        <v>2.95</v>
      </c>
      <c r="AE161" s="233">
        <f t="shared" si="98"/>
        <v>7.9374301675977676</v>
      </c>
      <c r="AF161" s="233">
        <f t="shared" si="99"/>
        <v>8.0830597168027865</v>
      </c>
      <c r="AG161" s="233">
        <f t="shared" si="100"/>
        <v>7.7918006183927488</v>
      </c>
      <c r="AH161">
        <v>6.5</v>
      </c>
      <c r="AI161" s="233">
        <f t="shared" si="101"/>
        <v>3.3601117318435763</v>
      </c>
      <c r="AJ161" s="233">
        <f t="shared" si="102"/>
        <v>6.3851512410714601</v>
      </c>
      <c r="AK161" s="233">
        <f t="shared" si="103"/>
        <v>0.33507222261569281</v>
      </c>
      <c r="AL161">
        <v>7</v>
      </c>
      <c r="AM161" s="233">
        <f t="shared" si="104"/>
        <v>48.104347826086951</v>
      </c>
      <c r="AN161" s="233">
        <f t="shared" si="105"/>
        <v>52.277593646348265</v>
      </c>
      <c r="AO161" s="233">
        <f t="shared" si="106"/>
        <v>43.931102005825636</v>
      </c>
      <c r="AP161" s="233" t="str">
        <f t="shared" si="107"/>
        <v/>
      </c>
      <c r="AQ161" s="233" t="e">
        <f t="shared" si="108"/>
        <v>#VALUE!</v>
      </c>
      <c r="AR161" s="233" t="e">
        <f t="shared" si="109"/>
        <v>#VALUE!</v>
      </c>
      <c r="AS161" s="235">
        <f t="shared" si="110"/>
        <v>33.105027932960894</v>
      </c>
      <c r="AT161" s="235">
        <f t="shared" si="111"/>
        <v>50.535961542150602</v>
      </c>
      <c r="AU161" s="235">
        <f t="shared" si="112"/>
        <v>15.67409432377119</v>
      </c>
      <c r="AV161">
        <v>100</v>
      </c>
      <c r="AW161" s="235">
        <f t="shared" si="113"/>
        <v>62.766666666666666</v>
      </c>
      <c r="AX161" s="235">
        <f t="shared" si="114"/>
        <v>80.98511149172171</v>
      </c>
      <c r="AY161" s="235">
        <f t="shared" si="115"/>
        <v>44.548221841611614</v>
      </c>
      <c r="AZ161" s="235">
        <f t="shared" si="116"/>
        <v>2941.6666666666665</v>
      </c>
      <c r="BA161" s="235">
        <f t="shared" si="117"/>
        <v>4966.9775952753826</v>
      </c>
      <c r="BB161" s="235">
        <f t="shared" si="118"/>
        <v>916.35573805795048</v>
      </c>
      <c r="BC161" s="235">
        <f t="shared" si="119"/>
        <v>53.18888888888889</v>
      </c>
      <c r="BD161" s="235">
        <f t="shared" si="120"/>
        <v>112.67052202318322</v>
      </c>
      <c r="BE161" s="235">
        <f t="shared" si="121"/>
        <v>-6.2927442454054372</v>
      </c>
      <c r="BF161" s="235">
        <f t="shared" si="122"/>
        <v>3577.2222222222222</v>
      </c>
      <c r="BG161" s="235">
        <f t="shared" si="123"/>
        <v>5636.1265941907786</v>
      </c>
      <c r="BH161" s="235">
        <f t="shared" si="124"/>
        <v>1518.3178502536657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20.3</v>
      </c>
      <c r="CE161" s="102">
        <f t="shared" si="130"/>
        <v>5.6</v>
      </c>
      <c r="CF161" s="102">
        <f t="shared" si="131"/>
        <v>62</v>
      </c>
      <c r="CG161" s="102">
        <f t="shared" si="132"/>
        <v>7.7</v>
      </c>
      <c r="CH161" s="102">
        <f t="shared" si="133"/>
        <v>0.52</v>
      </c>
      <c r="CI161" s="102">
        <f t="shared" si="134"/>
        <v>52</v>
      </c>
      <c r="CJ161" s="102" t="e">
        <f t="shared" si="135"/>
        <v>#VALUE!</v>
      </c>
      <c r="CK161" s="102">
        <f t="shared" si="136"/>
        <v>53</v>
      </c>
      <c r="CL161" s="102">
        <f t="shared" si="137"/>
        <v>70</v>
      </c>
      <c r="CM161" s="102">
        <f t="shared" si="138"/>
        <v>1100</v>
      </c>
      <c r="CN161" s="102">
        <f t="shared" si="139"/>
        <v>31</v>
      </c>
      <c r="CO161" s="102">
        <f t="shared" si="140"/>
        <v>1400</v>
      </c>
      <c r="CP161" s="102" t="str">
        <f t="shared" si="141"/>
        <v/>
      </c>
    </row>
    <row r="162" spans="2:94">
      <c r="B162" t="s">
        <v>252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10.332000000000001</v>
      </c>
      <c r="AB162" s="233">
        <f t="shared" si="96"/>
        <v>12.739174193481931</v>
      </c>
      <c r="AC162" s="233">
        <f t="shared" si="97"/>
        <v>7.9248258065180703</v>
      </c>
      <c r="AD162">
        <v>2.95</v>
      </c>
      <c r="AE162" s="233">
        <f t="shared" si="98"/>
        <v>7.9374301675977676</v>
      </c>
      <c r="AF162" s="233">
        <f t="shared" si="99"/>
        <v>8.0830597168027865</v>
      </c>
      <c r="AG162" s="233">
        <f t="shared" si="100"/>
        <v>7.7918006183927488</v>
      </c>
      <c r="AH162">
        <v>6.5</v>
      </c>
      <c r="AI162" s="233">
        <f t="shared" si="101"/>
        <v>3.3601117318435763</v>
      </c>
      <c r="AJ162" s="233">
        <f t="shared" si="102"/>
        <v>6.3851512410714601</v>
      </c>
      <c r="AK162" s="233">
        <f t="shared" si="103"/>
        <v>0.33507222261569281</v>
      </c>
      <c r="AL162">
        <v>7</v>
      </c>
      <c r="AM162" s="233">
        <f t="shared" si="104"/>
        <v>48.104347826086951</v>
      </c>
      <c r="AN162" s="233">
        <f t="shared" si="105"/>
        <v>52.277593646348265</v>
      </c>
      <c r="AO162" s="233">
        <f t="shared" si="106"/>
        <v>43.931102005825636</v>
      </c>
      <c r="AP162" s="233" t="str">
        <f t="shared" si="107"/>
        <v/>
      </c>
      <c r="AQ162" s="233" t="e">
        <f t="shared" si="108"/>
        <v>#VALUE!</v>
      </c>
      <c r="AR162" s="233" t="e">
        <f t="shared" si="109"/>
        <v>#VALUE!</v>
      </c>
      <c r="AS162" s="235">
        <f t="shared" si="110"/>
        <v>33.105027932960894</v>
      </c>
      <c r="AT162" s="235">
        <f t="shared" si="111"/>
        <v>50.535961542150602</v>
      </c>
      <c r="AU162" s="235">
        <f t="shared" si="112"/>
        <v>15.67409432377119</v>
      </c>
      <c r="AV162">
        <v>100</v>
      </c>
      <c r="AW162" s="235">
        <f t="shared" si="113"/>
        <v>62.766666666666666</v>
      </c>
      <c r="AX162" s="235">
        <f t="shared" si="114"/>
        <v>80.98511149172171</v>
      </c>
      <c r="AY162" s="235">
        <f t="shared" si="115"/>
        <v>44.548221841611614</v>
      </c>
      <c r="AZ162" s="235">
        <f t="shared" si="116"/>
        <v>2941.6666666666665</v>
      </c>
      <c r="BA162" s="235">
        <f t="shared" si="117"/>
        <v>4966.9775952753826</v>
      </c>
      <c r="BB162" s="235">
        <f t="shared" si="118"/>
        <v>916.35573805795048</v>
      </c>
      <c r="BC162" s="235">
        <f t="shared" si="119"/>
        <v>53.18888888888889</v>
      </c>
      <c r="BD162" s="235">
        <f t="shared" si="120"/>
        <v>112.67052202318322</v>
      </c>
      <c r="BE162" s="235">
        <f t="shared" si="121"/>
        <v>-6.2927442454054372</v>
      </c>
      <c r="BF162" s="235">
        <f t="shared" si="122"/>
        <v>3577.2222222222222</v>
      </c>
      <c r="BG162" s="235">
        <f t="shared" si="123"/>
        <v>5636.1265941907786</v>
      </c>
      <c r="BH162" s="235">
        <f t="shared" si="124"/>
        <v>1518.3178502536657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12.9</v>
      </c>
      <c r="CE162" s="102">
        <f t="shared" si="130"/>
        <v>9.1</v>
      </c>
      <c r="CF162" s="102">
        <f t="shared" si="131"/>
        <v>86</v>
      </c>
      <c r="CG162" s="102">
        <f t="shared" si="132"/>
        <v>7.9</v>
      </c>
      <c r="CH162" s="102">
        <f t="shared" si="133"/>
        <v>0.64</v>
      </c>
      <c r="CI162" s="102">
        <f t="shared" si="134"/>
        <v>51.3</v>
      </c>
      <c r="CJ162" s="102">
        <f t="shared" si="135"/>
        <v>0.78</v>
      </c>
      <c r="CK162" s="102">
        <f t="shared" si="136"/>
        <v>35</v>
      </c>
      <c r="CL162" s="102">
        <f t="shared" si="137"/>
        <v>56</v>
      </c>
      <c r="CM162" s="102">
        <f t="shared" si="138"/>
        <v>1200</v>
      </c>
      <c r="CN162" s="102">
        <f t="shared" si="139"/>
        <v>18</v>
      </c>
      <c r="CO162" s="102">
        <f t="shared" si="140"/>
        <v>1400</v>
      </c>
      <c r="CP162" s="102" t="str">
        <f t="shared" si="141"/>
        <v/>
      </c>
    </row>
    <row r="163" spans="2:94">
      <c r="B163" t="s">
        <v>252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10.332000000000001</v>
      </c>
      <c r="AB163" s="233">
        <f t="shared" si="96"/>
        <v>12.739174193481931</v>
      </c>
      <c r="AC163" s="233">
        <f t="shared" si="97"/>
        <v>7.9248258065180703</v>
      </c>
      <c r="AD163">
        <v>2.95</v>
      </c>
      <c r="AE163" s="233">
        <f t="shared" si="98"/>
        <v>7.9374301675977676</v>
      </c>
      <c r="AF163" s="233">
        <f t="shared" si="99"/>
        <v>8.0830597168027865</v>
      </c>
      <c r="AG163" s="233">
        <f t="shared" si="100"/>
        <v>7.7918006183927488</v>
      </c>
      <c r="AH163">
        <v>6.5</v>
      </c>
      <c r="AI163" s="233">
        <f t="shared" si="101"/>
        <v>3.3601117318435763</v>
      </c>
      <c r="AJ163" s="233">
        <f t="shared" si="102"/>
        <v>6.3851512410714601</v>
      </c>
      <c r="AK163" s="233">
        <f t="shared" si="103"/>
        <v>0.33507222261569281</v>
      </c>
      <c r="AL163">
        <v>7</v>
      </c>
      <c r="AM163" s="233">
        <f t="shared" si="104"/>
        <v>48.104347826086951</v>
      </c>
      <c r="AN163" s="233">
        <f t="shared" si="105"/>
        <v>52.277593646348265</v>
      </c>
      <c r="AO163" s="233">
        <f t="shared" si="106"/>
        <v>43.931102005825636</v>
      </c>
      <c r="AP163" s="233" t="str">
        <f t="shared" si="107"/>
        <v/>
      </c>
      <c r="AQ163" s="233" t="e">
        <f t="shared" si="108"/>
        <v>#VALUE!</v>
      </c>
      <c r="AR163" s="233" t="e">
        <f t="shared" si="109"/>
        <v>#VALUE!</v>
      </c>
      <c r="AS163" s="235">
        <f t="shared" si="110"/>
        <v>33.105027932960894</v>
      </c>
      <c r="AT163" s="235">
        <f t="shared" si="111"/>
        <v>50.535961542150602</v>
      </c>
      <c r="AU163" s="235">
        <f t="shared" si="112"/>
        <v>15.67409432377119</v>
      </c>
      <c r="AV163">
        <v>100</v>
      </c>
      <c r="AW163" s="235">
        <f t="shared" si="113"/>
        <v>62.766666666666666</v>
      </c>
      <c r="AX163" s="235">
        <f t="shared" si="114"/>
        <v>80.98511149172171</v>
      </c>
      <c r="AY163" s="235">
        <f t="shared" si="115"/>
        <v>44.548221841611614</v>
      </c>
      <c r="AZ163" s="235">
        <f t="shared" si="116"/>
        <v>2941.6666666666665</v>
      </c>
      <c r="BA163" s="235">
        <f t="shared" si="117"/>
        <v>4966.9775952753826</v>
      </c>
      <c r="BB163" s="235">
        <f t="shared" si="118"/>
        <v>916.35573805795048</v>
      </c>
      <c r="BC163" s="235">
        <f t="shared" si="119"/>
        <v>53.18888888888889</v>
      </c>
      <c r="BD163" s="235">
        <f t="shared" si="120"/>
        <v>112.67052202318322</v>
      </c>
      <c r="BE163" s="235">
        <f t="shared" si="121"/>
        <v>-6.2927442454054372</v>
      </c>
      <c r="BF163" s="235">
        <f t="shared" si="122"/>
        <v>3577.2222222222222</v>
      </c>
      <c r="BG163" s="235">
        <f t="shared" si="123"/>
        <v>5636.1265941907786</v>
      </c>
      <c r="BH163" s="235">
        <f t="shared" si="124"/>
        <v>1518.3178502536657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11.5</v>
      </c>
      <c r="CE163" s="102">
        <f t="shared" si="130"/>
        <v>8.4</v>
      </c>
      <c r="CF163" s="102">
        <f t="shared" si="131"/>
        <v>87</v>
      </c>
      <c r="CG163" s="102">
        <f t="shared" si="132"/>
        <v>7.8</v>
      </c>
      <c r="CH163" s="102">
        <f t="shared" si="133"/>
        <v>0.85</v>
      </c>
      <c r="CI163" s="102">
        <f t="shared" si="134"/>
        <v>58.1</v>
      </c>
      <c r="CJ163" s="102">
        <f t="shared" si="135"/>
        <v>1.1000000000000001</v>
      </c>
      <c r="CK163" s="102">
        <f t="shared" si="136"/>
        <v>11</v>
      </c>
      <c r="CL163" s="102">
        <f t="shared" si="137"/>
        <v>61</v>
      </c>
      <c r="CM163" s="102">
        <f t="shared" si="138"/>
        <v>2200</v>
      </c>
      <c r="CN163" s="102">
        <f t="shared" si="139"/>
        <v>22</v>
      </c>
      <c r="CO163" s="102">
        <f t="shared" si="140"/>
        <v>2900</v>
      </c>
      <c r="CP163" s="102" t="str">
        <f t="shared" si="141"/>
        <v/>
      </c>
    </row>
    <row r="164" spans="2:94">
      <c r="B164" t="s">
        <v>252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10.332000000000001</v>
      </c>
      <c r="AB164" s="233">
        <f t="shared" si="96"/>
        <v>12.739174193481931</v>
      </c>
      <c r="AC164" s="233">
        <f t="shared" si="97"/>
        <v>7.9248258065180703</v>
      </c>
      <c r="AD164">
        <v>2.95</v>
      </c>
      <c r="AE164" s="233">
        <f t="shared" si="98"/>
        <v>7.9374301675977676</v>
      </c>
      <c r="AF164" s="233">
        <f t="shared" si="99"/>
        <v>8.0830597168027865</v>
      </c>
      <c r="AG164" s="233">
        <f t="shared" si="100"/>
        <v>7.7918006183927488</v>
      </c>
      <c r="AH164">
        <v>6.5</v>
      </c>
      <c r="AI164" s="233">
        <f t="shared" si="101"/>
        <v>3.3601117318435763</v>
      </c>
      <c r="AJ164" s="233">
        <f t="shared" si="102"/>
        <v>6.3851512410714601</v>
      </c>
      <c r="AK164" s="233">
        <f t="shared" si="103"/>
        <v>0.33507222261569281</v>
      </c>
      <c r="AL164">
        <v>7</v>
      </c>
      <c r="AM164" s="233">
        <f t="shared" si="104"/>
        <v>48.104347826086951</v>
      </c>
      <c r="AN164" s="233">
        <f t="shared" si="105"/>
        <v>52.277593646348265</v>
      </c>
      <c r="AO164" s="233">
        <f t="shared" si="106"/>
        <v>43.931102005825636</v>
      </c>
      <c r="AP164" s="233" t="str">
        <f t="shared" si="107"/>
        <v/>
      </c>
      <c r="AQ164" s="233" t="e">
        <f t="shared" si="108"/>
        <v>#VALUE!</v>
      </c>
      <c r="AR164" s="233" t="e">
        <f t="shared" si="109"/>
        <v>#VALUE!</v>
      </c>
      <c r="AS164" s="235">
        <f t="shared" si="110"/>
        <v>33.105027932960894</v>
      </c>
      <c r="AT164" s="235">
        <f t="shared" si="111"/>
        <v>50.535961542150602</v>
      </c>
      <c r="AU164" s="235">
        <f t="shared" si="112"/>
        <v>15.67409432377119</v>
      </c>
      <c r="AV164">
        <v>100</v>
      </c>
      <c r="AW164" s="235">
        <f t="shared" si="113"/>
        <v>62.766666666666666</v>
      </c>
      <c r="AX164" s="235">
        <f t="shared" si="114"/>
        <v>80.98511149172171</v>
      </c>
      <c r="AY164" s="235">
        <f t="shared" si="115"/>
        <v>44.548221841611614</v>
      </c>
      <c r="AZ164" s="235">
        <f t="shared" si="116"/>
        <v>2941.6666666666665</v>
      </c>
      <c r="BA164" s="235">
        <f t="shared" si="117"/>
        <v>4966.9775952753826</v>
      </c>
      <c r="BB164" s="235">
        <f t="shared" si="118"/>
        <v>916.35573805795048</v>
      </c>
      <c r="BC164" s="235">
        <f t="shared" si="119"/>
        <v>53.18888888888889</v>
      </c>
      <c r="BD164" s="235">
        <f t="shared" si="120"/>
        <v>112.67052202318322</v>
      </c>
      <c r="BE164" s="235">
        <f t="shared" si="121"/>
        <v>-6.2927442454054372</v>
      </c>
      <c r="BF164" s="235">
        <f t="shared" si="122"/>
        <v>3577.2222222222222</v>
      </c>
      <c r="BG164" s="235">
        <f t="shared" si="123"/>
        <v>5636.1265941907786</v>
      </c>
      <c r="BH164" s="235">
        <f t="shared" si="124"/>
        <v>1518.3178502536657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10</v>
      </c>
      <c r="CE164" s="102">
        <f t="shared" si="130"/>
        <v>8.5</v>
      </c>
      <c r="CF164" s="102">
        <f t="shared" si="131"/>
        <v>75</v>
      </c>
      <c r="CG164" s="102">
        <f t="shared" si="132"/>
        <v>7.9</v>
      </c>
      <c r="CH164" s="102">
        <f t="shared" si="133"/>
        <v>1.4</v>
      </c>
      <c r="CI164" s="102">
        <f t="shared" si="134"/>
        <v>59.2</v>
      </c>
      <c r="CJ164" s="102">
        <f t="shared" si="135"/>
        <v>0.9</v>
      </c>
      <c r="CK164" s="102">
        <f t="shared" si="136"/>
        <v>49</v>
      </c>
      <c r="CL164" s="102">
        <f t="shared" si="137"/>
        <v>81</v>
      </c>
      <c r="CM164" s="102">
        <f t="shared" si="138"/>
        <v>2700</v>
      </c>
      <c r="CN164" s="102">
        <f t="shared" si="139"/>
        <v>34</v>
      </c>
      <c r="CO164" s="102">
        <f t="shared" si="140"/>
        <v>3600</v>
      </c>
      <c r="CP164" s="102" t="str">
        <f t="shared" si="141"/>
        <v/>
      </c>
    </row>
    <row r="165" spans="2:94">
      <c r="B165" t="s">
        <v>252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10.332000000000001</v>
      </c>
      <c r="AB165" s="233">
        <f t="shared" si="96"/>
        <v>12.739174193481931</v>
      </c>
      <c r="AC165" s="233">
        <f t="shared" si="97"/>
        <v>7.9248258065180703</v>
      </c>
      <c r="AD165">
        <v>2.95</v>
      </c>
      <c r="AE165" s="233">
        <f t="shared" si="98"/>
        <v>7.9374301675977676</v>
      </c>
      <c r="AF165" s="233">
        <f t="shared" si="99"/>
        <v>8.0830597168027865</v>
      </c>
      <c r="AG165" s="233">
        <f t="shared" si="100"/>
        <v>7.7918006183927488</v>
      </c>
      <c r="AH165">
        <v>6.5</v>
      </c>
      <c r="AI165" s="233">
        <f t="shared" si="101"/>
        <v>3.3601117318435763</v>
      </c>
      <c r="AJ165" s="233">
        <f t="shared" si="102"/>
        <v>6.3851512410714601</v>
      </c>
      <c r="AK165" s="233">
        <f t="shared" si="103"/>
        <v>0.33507222261569281</v>
      </c>
      <c r="AL165">
        <v>7</v>
      </c>
      <c r="AM165" s="233">
        <f t="shared" si="104"/>
        <v>48.104347826086951</v>
      </c>
      <c r="AN165" s="233">
        <f t="shared" si="105"/>
        <v>52.277593646348265</v>
      </c>
      <c r="AO165" s="233">
        <f t="shared" si="106"/>
        <v>43.931102005825636</v>
      </c>
      <c r="AP165" s="233" t="str">
        <f t="shared" si="107"/>
        <v/>
      </c>
      <c r="AQ165" s="233" t="e">
        <f t="shared" si="108"/>
        <v>#VALUE!</v>
      </c>
      <c r="AR165" s="233" t="e">
        <f t="shared" si="109"/>
        <v>#VALUE!</v>
      </c>
      <c r="AS165" s="235">
        <f t="shared" si="110"/>
        <v>33.105027932960894</v>
      </c>
      <c r="AT165" s="235">
        <f t="shared" si="111"/>
        <v>50.535961542150602</v>
      </c>
      <c r="AU165" s="235">
        <f t="shared" si="112"/>
        <v>15.67409432377119</v>
      </c>
      <c r="AV165">
        <v>100</v>
      </c>
      <c r="AW165" s="235">
        <f t="shared" si="113"/>
        <v>62.766666666666666</v>
      </c>
      <c r="AX165" s="235">
        <f t="shared" si="114"/>
        <v>80.98511149172171</v>
      </c>
      <c r="AY165" s="235">
        <f t="shared" si="115"/>
        <v>44.548221841611614</v>
      </c>
      <c r="AZ165" s="235">
        <f t="shared" si="116"/>
        <v>2941.6666666666665</v>
      </c>
      <c r="BA165" s="235">
        <f t="shared" si="117"/>
        <v>4966.9775952753826</v>
      </c>
      <c r="BB165" s="235">
        <f t="shared" si="118"/>
        <v>916.35573805795048</v>
      </c>
      <c r="BC165" s="235">
        <f t="shared" si="119"/>
        <v>53.18888888888889</v>
      </c>
      <c r="BD165" s="235">
        <f t="shared" si="120"/>
        <v>112.67052202318322</v>
      </c>
      <c r="BE165" s="235">
        <f t="shared" si="121"/>
        <v>-6.2927442454054372</v>
      </c>
      <c r="BF165" s="235">
        <f t="shared" si="122"/>
        <v>3577.2222222222222</v>
      </c>
      <c r="BG165" s="235">
        <f t="shared" si="123"/>
        <v>5636.1265941907786</v>
      </c>
      <c r="BH165" s="235">
        <f t="shared" si="124"/>
        <v>1518.3178502536657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44916</v>
      </c>
      <c r="CD165" s="533">
        <f t="shared" si="129"/>
        <v>1.7</v>
      </c>
      <c r="CE165" s="102">
        <f t="shared" si="130"/>
        <v>13.3</v>
      </c>
      <c r="CF165" s="102">
        <f t="shared" si="131"/>
        <v>95</v>
      </c>
      <c r="CG165" s="102">
        <f t="shared" si="132"/>
        <v>7.8</v>
      </c>
      <c r="CH165" s="102">
        <f t="shared" si="133"/>
        <v>6.1</v>
      </c>
      <c r="CI165" s="102" t="str">
        <f t="shared" si="134"/>
        <v/>
      </c>
      <c r="CJ165" s="102">
        <f t="shared" si="135"/>
        <v>3.9</v>
      </c>
      <c r="CK165" s="102">
        <f t="shared" si="136"/>
        <v>41</v>
      </c>
      <c r="CL165" s="102">
        <f t="shared" si="137"/>
        <v>82</v>
      </c>
      <c r="CM165" s="102">
        <f t="shared" si="138"/>
        <v>3600</v>
      </c>
      <c r="CN165" s="102">
        <f t="shared" si="139"/>
        <v>600</v>
      </c>
      <c r="CO165" s="102">
        <f t="shared" si="140"/>
        <v>4700</v>
      </c>
      <c r="CP165" s="102" t="str">
        <f t="shared" si="141"/>
        <v/>
      </c>
    </row>
    <row r="166" spans="2:94">
      <c r="B166" t="s">
        <v>252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10.332000000000001</v>
      </c>
      <c r="AB166" s="233">
        <f t="shared" si="96"/>
        <v>12.739174193481931</v>
      </c>
      <c r="AC166" s="233">
        <f t="shared" si="97"/>
        <v>7.9248258065180703</v>
      </c>
      <c r="AD166">
        <v>2.95</v>
      </c>
      <c r="AE166" s="233">
        <f t="shared" si="98"/>
        <v>7.9374301675977676</v>
      </c>
      <c r="AF166" s="233">
        <f t="shared" si="99"/>
        <v>8.0830597168027865</v>
      </c>
      <c r="AG166" s="233">
        <f t="shared" si="100"/>
        <v>7.7918006183927488</v>
      </c>
      <c r="AH166">
        <v>6.5</v>
      </c>
      <c r="AI166" s="233">
        <f t="shared" si="101"/>
        <v>3.3601117318435763</v>
      </c>
      <c r="AJ166" s="233">
        <f t="shared" si="102"/>
        <v>6.3851512410714601</v>
      </c>
      <c r="AK166" s="233">
        <f t="shared" si="103"/>
        <v>0.33507222261569281</v>
      </c>
      <c r="AL166">
        <v>7</v>
      </c>
      <c r="AM166" s="233">
        <f t="shared" si="104"/>
        <v>48.104347826086951</v>
      </c>
      <c r="AN166" s="233">
        <f t="shared" si="105"/>
        <v>52.277593646348265</v>
      </c>
      <c r="AO166" s="233">
        <f t="shared" si="106"/>
        <v>43.931102005825636</v>
      </c>
      <c r="AP166" s="233" t="str">
        <f t="shared" si="107"/>
        <v/>
      </c>
      <c r="AQ166" s="233" t="e">
        <f t="shared" si="108"/>
        <v>#VALUE!</v>
      </c>
      <c r="AR166" s="233" t="e">
        <f t="shared" si="109"/>
        <v>#VALUE!</v>
      </c>
      <c r="AS166" s="235">
        <f t="shared" si="110"/>
        <v>33.105027932960894</v>
      </c>
      <c r="AT166" s="235">
        <f t="shared" si="111"/>
        <v>50.535961542150602</v>
      </c>
      <c r="AU166" s="235">
        <f t="shared" si="112"/>
        <v>15.67409432377119</v>
      </c>
      <c r="AV166">
        <v>100</v>
      </c>
      <c r="AW166" s="235">
        <f t="shared" si="113"/>
        <v>62.766666666666666</v>
      </c>
      <c r="AX166" s="235">
        <f t="shared" si="114"/>
        <v>80.98511149172171</v>
      </c>
      <c r="AY166" s="235">
        <f t="shared" si="115"/>
        <v>44.548221841611614</v>
      </c>
      <c r="AZ166" s="235">
        <f t="shared" si="116"/>
        <v>2941.6666666666665</v>
      </c>
      <c r="BA166" s="235">
        <f t="shared" si="117"/>
        <v>4966.9775952753826</v>
      </c>
      <c r="BB166" s="235">
        <f t="shared" si="118"/>
        <v>916.35573805795048</v>
      </c>
      <c r="BC166" s="235">
        <f t="shared" si="119"/>
        <v>53.18888888888889</v>
      </c>
      <c r="BD166" s="235">
        <f t="shared" si="120"/>
        <v>112.67052202318322</v>
      </c>
      <c r="BE166" s="235">
        <f t="shared" si="121"/>
        <v>-6.2927442454054372</v>
      </c>
      <c r="BF166" s="235">
        <f t="shared" si="122"/>
        <v>3577.2222222222222</v>
      </c>
      <c r="BG166" s="235">
        <f t="shared" si="123"/>
        <v>5636.1265941907786</v>
      </c>
      <c r="BH166" s="235">
        <f t="shared" si="124"/>
        <v>1518.3178502536657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4</v>
      </c>
      <c r="CE166" s="102">
        <f t="shared" si="130"/>
        <v>12.6</v>
      </c>
      <c r="CF166" s="102">
        <f t="shared" si="131"/>
        <v>97</v>
      </c>
      <c r="CG166" s="102">
        <f t="shared" si="132"/>
        <v>7.9</v>
      </c>
      <c r="CH166" s="102">
        <f t="shared" si="133"/>
        <v>5.7</v>
      </c>
      <c r="CI166" s="102">
        <f t="shared" si="134"/>
        <v>43.6</v>
      </c>
      <c r="CJ166" s="102">
        <f t="shared" si="135"/>
        <v>2.1</v>
      </c>
      <c r="CK166" s="102">
        <f t="shared" si="136"/>
        <v>40</v>
      </c>
      <c r="CL166" s="102">
        <f t="shared" si="137"/>
        <v>79</v>
      </c>
      <c r="CM166" s="102">
        <f t="shared" si="138"/>
        <v>5600</v>
      </c>
      <c r="CN166" s="102">
        <f t="shared" si="139"/>
        <v>100</v>
      </c>
      <c r="CO166" s="102">
        <f t="shared" si="140"/>
        <v>6100</v>
      </c>
      <c r="CP166" s="102" t="str">
        <f t="shared" si="141"/>
        <v/>
      </c>
    </row>
    <row r="167" spans="2:94">
      <c r="B167" t="s">
        <v>252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10.332000000000001</v>
      </c>
      <c r="AB167" s="233">
        <f t="shared" si="96"/>
        <v>12.739174193481931</v>
      </c>
      <c r="AC167" s="233">
        <f t="shared" si="97"/>
        <v>7.9248258065180703</v>
      </c>
      <c r="AD167">
        <v>2.95</v>
      </c>
      <c r="AE167" s="233">
        <f t="shared" si="98"/>
        <v>7.9374301675977676</v>
      </c>
      <c r="AF167" s="233">
        <f t="shared" si="99"/>
        <v>8.0830597168027865</v>
      </c>
      <c r="AG167" s="233">
        <f t="shared" si="100"/>
        <v>7.7918006183927488</v>
      </c>
      <c r="AH167">
        <v>6.5</v>
      </c>
      <c r="AI167" s="233">
        <f t="shared" si="101"/>
        <v>3.3601117318435763</v>
      </c>
      <c r="AJ167" s="233">
        <f t="shared" si="102"/>
        <v>6.3851512410714601</v>
      </c>
      <c r="AK167" s="233">
        <f t="shared" si="103"/>
        <v>0.33507222261569281</v>
      </c>
      <c r="AL167">
        <v>7</v>
      </c>
      <c r="AM167" s="233">
        <f t="shared" si="104"/>
        <v>48.104347826086951</v>
      </c>
      <c r="AN167" s="233">
        <f t="shared" si="105"/>
        <v>52.277593646348265</v>
      </c>
      <c r="AO167" s="233">
        <f t="shared" si="106"/>
        <v>43.931102005825636</v>
      </c>
      <c r="AP167" s="233" t="str">
        <f t="shared" si="107"/>
        <v/>
      </c>
      <c r="AQ167" s="233" t="e">
        <f t="shared" si="108"/>
        <v>#VALUE!</v>
      </c>
      <c r="AR167" s="233" t="e">
        <f t="shared" si="109"/>
        <v>#VALUE!</v>
      </c>
      <c r="AS167" s="235">
        <f t="shared" si="110"/>
        <v>33.105027932960894</v>
      </c>
      <c r="AT167" s="235">
        <f t="shared" si="111"/>
        <v>50.535961542150602</v>
      </c>
      <c r="AU167" s="235">
        <f t="shared" si="112"/>
        <v>15.67409432377119</v>
      </c>
      <c r="AV167">
        <v>100</v>
      </c>
      <c r="AW167" s="235">
        <f t="shared" si="113"/>
        <v>62.766666666666666</v>
      </c>
      <c r="AX167" s="235">
        <f t="shared" si="114"/>
        <v>80.98511149172171</v>
      </c>
      <c r="AY167" s="235">
        <f t="shared" si="115"/>
        <v>44.548221841611614</v>
      </c>
      <c r="AZ167" s="235">
        <f t="shared" si="116"/>
        <v>2941.6666666666665</v>
      </c>
      <c r="BA167" s="235">
        <f t="shared" si="117"/>
        <v>4966.9775952753826</v>
      </c>
      <c r="BB167" s="235">
        <f t="shared" si="118"/>
        <v>916.35573805795048</v>
      </c>
      <c r="BC167" s="235">
        <f t="shared" si="119"/>
        <v>53.18888888888889</v>
      </c>
      <c r="BD167" s="235">
        <f t="shared" si="120"/>
        <v>112.67052202318322</v>
      </c>
      <c r="BE167" s="235">
        <f t="shared" si="121"/>
        <v>-6.2927442454054372</v>
      </c>
      <c r="BF167" s="235">
        <f t="shared" si="122"/>
        <v>3577.2222222222222</v>
      </c>
      <c r="BG167" s="235">
        <f t="shared" si="123"/>
        <v>5636.1265941907786</v>
      </c>
      <c r="BH167" s="235">
        <f t="shared" si="124"/>
        <v>1518.3178502536657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5</v>
      </c>
      <c r="CE167" s="102">
        <f t="shared" si="130"/>
        <v>13.2</v>
      </c>
      <c r="CF167" s="102">
        <f t="shared" si="131"/>
        <v>99</v>
      </c>
      <c r="CG167" s="102">
        <f t="shared" si="132"/>
        <v>8</v>
      </c>
      <c r="CH167" s="102">
        <f t="shared" si="133"/>
        <v>2.6</v>
      </c>
      <c r="CI167" s="102">
        <f t="shared" si="134"/>
        <v>47.8</v>
      </c>
      <c r="CJ167" s="102">
        <f t="shared" si="135"/>
        <v>2.2000000000000002</v>
      </c>
      <c r="CK167" s="102">
        <f t="shared" si="136"/>
        <v>21</v>
      </c>
      <c r="CL167" s="102">
        <f t="shared" si="137"/>
        <v>51</v>
      </c>
      <c r="CM167" s="102">
        <f t="shared" si="138"/>
        <v>4300</v>
      </c>
      <c r="CN167" s="102">
        <f t="shared" si="139"/>
        <v>54</v>
      </c>
      <c r="CO167" s="102">
        <f t="shared" si="140"/>
        <v>4800</v>
      </c>
      <c r="CP167" s="102" t="str">
        <f t="shared" si="141"/>
        <v/>
      </c>
    </row>
    <row r="168" spans="2:94">
      <c r="B168" t="s">
        <v>252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10.332000000000001</v>
      </c>
      <c r="AB168" s="233">
        <f t="shared" si="96"/>
        <v>12.739174193481931</v>
      </c>
      <c r="AC168" s="233">
        <f t="shared" si="97"/>
        <v>7.9248258065180703</v>
      </c>
      <c r="AD168">
        <v>2.95</v>
      </c>
      <c r="AE168" s="233">
        <f t="shared" si="98"/>
        <v>7.9374301675977676</v>
      </c>
      <c r="AF168" s="233">
        <f t="shared" si="99"/>
        <v>8.0830597168027865</v>
      </c>
      <c r="AG168" s="233">
        <f t="shared" si="100"/>
        <v>7.7918006183927488</v>
      </c>
      <c r="AH168">
        <v>6.5</v>
      </c>
      <c r="AI168" s="233">
        <f t="shared" si="101"/>
        <v>3.3601117318435763</v>
      </c>
      <c r="AJ168" s="233">
        <f t="shared" si="102"/>
        <v>6.3851512410714601</v>
      </c>
      <c r="AK168" s="233">
        <f t="shared" si="103"/>
        <v>0.33507222261569281</v>
      </c>
      <c r="AL168">
        <v>7</v>
      </c>
      <c r="AM168" s="233">
        <f t="shared" si="104"/>
        <v>48.104347826086951</v>
      </c>
      <c r="AN168" s="233">
        <f t="shared" si="105"/>
        <v>52.277593646348265</v>
      </c>
      <c r="AO168" s="233">
        <f t="shared" si="106"/>
        <v>43.931102005825636</v>
      </c>
      <c r="AP168" s="233" t="str">
        <f t="shared" si="107"/>
        <v/>
      </c>
      <c r="AQ168" s="233" t="e">
        <f t="shared" si="108"/>
        <v>#VALUE!</v>
      </c>
      <c r="AR168" s="233" t="e">
        <f t="shared" si="109"/>
        <v>#VALUE!</v>
      </c>
      <c r="AS168" s="235">
        <f t="shared" si="110"/>
        <v>33.105027932960894</v>
      </c>
      <c r="AT168" s="235">
        <f t="shared" si="111"/>
        <v>50.535961542150602</v>
      </c>
      <c r="AU168" s="235">
        <f t="shared" si="112"/>
        <v>15.67409432377119</v>
      </c>
      <c r="AV168">
        <v>100</v>
      </c>
      <c r="AW168" s="235">
        <f t="shared" si="113"/>
        <v>62.766666666666666</v>
      </c>
      <c r="AX168" s="235">
        <f t="shared" si="114"/>
        <v>80.98511149172171</v>
      </c>
      <c r="AY168" s="235">
        <f t="shared" si="115"/>
        <v>44.548221841611614</v>
      </c>
      <c r="AZ168" s="235">
        <f t="shared" si="116"/>
        <v>2941.6666666666665</v>
      </c>
      <c r="BA168" s="235">
        <f t="shared" si="117"/>
        <v>4966.9775952753826</v>
      </c>
      <c r="BB168" s="235">
        <f t="shared" si="118"/>
        <v>916.35573805795048</v>
      </c>
      <c r="BC168" s="235">
        <f t="shared" si="119"/>
        <v>53.18888888888889</v>
      </c>
      <c r="BD168" s="235">
        <f t="shared" si="120"/>
        <v>112.67052202318322</v>
      </c>
      <c r="BE168" s="235">
        <f t="shared" si="121"/>
        <v>-6.2927442454054372</v>
      </c>
      <c r="BF168" s="235">
        <f t="shared" si="122"/>
        <v>3577.2222222222222</v>
      </c>
      <c r="BG168" s="235">
        <f t="shared" si="123"/>
        <v>5636.1265941907786</v>
      </c>
      <c r="BH168" s="235">
        <f t="shared" si="124"/>
        <v>1518.3178502536657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5.4</v>
      </c>
      <c r="CE168" s="102">
        <f t="shared" si="130"/>
        <v>12.9</v>
      </c>
      <c r="CF168" s="102">
        <f t="shared" si="131"/>
        <v>102</v>
      </c>
      <c r="CG168" s="102">
        <f t="shared" si="132"/>
        <v>8.1</v>
      </c>
      <c r="CH168" s="102">
        <f t="shared" si="133"/>
        <v>4.4000000000000004</v>
      </c>
      <c r="CI168" s="102">
        <f t="shared" si="134"/>
        <v>47.3</v>
      </c>
      <c r="CJ168" s="102">
        <f t="shared" si="135"/>
        <v>2.6</v>
      </c>
      <c r="CK168" s="102">
        <f t="shared" si="136"/>
        <v>6.1</v>
      </c>
      <c r="CL168" s="102">
        <f t="shared" si="137"/>
        <v>40</v>
      </c>
      <c r="CM168" s="102">
        <f t="shared" si="138"/>
        <v>4700</v>
      </c>
      <c r="CN168" s="102">
        <f t="shared" si="139"/>
        <v>27</v>
      </c>
      <c r="CO168" s="102">
        <f t="shared" si="140"/>
        <v>5600</v>
      </c>
      <c r="CP168" s="102" t="str">
        <f t="shared" si="141"/>
        <v/>
      </c>
    </row>
    <row r="169" spans="2:94">
      <c r="B169" t="s">
        <v>252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10.332000000000001</v>
      </c>
      <c r="AB169" s="233">
        <f t="shared" si="96"/>
        <v>12.739174193481931</v>
      </c>
      <c r="AC169" s="233">
        <f t="shared" si="97"/>
        <v>7.9248258065180703</v>
      </c>
      <c r="AD169">
        <v>2.95</v>
      </c>
      <c r="AE169" s="233">
        <f t="shared" si="98"/>
        <v>7.9374301675977676</v>
      </c>
      <c r="AF169" s="233">
        <f t="shared" si="99"/>
        <v>8.0830597168027865</v>
      </c>
      <c r="AG169" s="233">
        <f t="shared" si="100"/>
        <v>7.7918006183927488</v>
      </c>
      <c r="AH169">
        <v>6.5</v>
      </c>
      <c r="AI169" s="233">
        <f t="shared" si="101"/>
        <v>3.3601117318435763</v>
      </c>
      <c r="AJ169" s="233">
        <f t="shared" si="102"/>
        <v>6.3851512410714601</v>
      </c>
      <c r="AK169" s="233">
        <f t="shared" si="103"/>
        <v>0.33507222261569281</v>
      </c>
      <c r="AL169">
        <v>7</v>
      </c>
      <c r="AM169" s="233">
        <f t="shared" si="104"/>
        <v>48.104347826086951</v>
      </c>
      <c r="AN169" s="233">
        <f t="shared" si="105"/>
        <v>52.277593646348265</v>
      </c>
      <c r="AO169" s="233">
        <f t="shared" si="106"/>
        <v>43.931102005825636</v>
      </c>
      <c r="AP169" s="233" t="str">
        <f t="shared" si="107"/>
        <v/>
      </c>
      <c r="AQ169" s="233" t="e">
        <f t="shared" si="108"/>
        <v>#VALUE!</v>
      </c>
      <c r="AR169" s="233" t="e">
        <f t="shared" si="109"/>
        <v>#VALUE!</v>
      </c>
      <c r="AS169" s="235">
        <f t="shared" si="110"/>
        <v>33.105027932960894</v>
      </c>
      <c r="AT169" s="235">
        <f t="shared" si="111"/>
        <v>50.535961542150602</v>
      </c>
      <c r="AU169" s="235">
        <f t="shared" si="112"/>
        <v>15.67409432377119</v>
      </c>
      <c r="AV169">
        <v>100</v>
      </c>
      <c r="AW169" s="235">
        <f t="shared" si="113"/>
        <v>62.766666666666666</v>
      </c>
      <c r="AX169" s="235">
        <f t="shared" si="114"/>
        <v>80.98511149172171</v>
      </c>
      <c r="AY169" s="235">
        <f t="shared" si="115"/>
        <v>44.548221841611614</v>
      </c>
      <c r="AZ169" s="235">
        <f t="shared" si="116"/>
        <v>2941.6666666666665</v>
      </c>
      <c r="BA169" s="235">
        <f t="shared" si="117"/>
        <v>4966.9775952753826</v>
      </c>
      <c r="BB169" s="235">
        <f t="shared" si="118"/>
        <v>916.35573805795048</v>
      </c>
      <c r="BC169" s="235">
        <f t="shared" si="119"/>
        <v>53.18888888888889</v>
      </c>
      <c r="BD169" s="235">
        <f t="shared" si="120"/>
        <v>112.67052202318322</v>
      </c>
      <c r="BE169" s="235">
        <f t="shared" si="121"/>
        <v>-6.2927442454054372</v>
      </c>
      <c r="BF169" s="235">
        <f t="shared" si="122"/>
        <v>3577.2222222222222</v>
      </c>
      <c r="BG169" s="235">
        <f t="shared" si="123"/>
        <v>5636.1265941907786</v>
      </c>
      <c r="BH169" s="235">
        <f t="shared" si="124"/>
        <v>1518.3178502536657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10.199999999999999</v>
      </c>
      <c r="CE169" s="102">
        <f t="shared" si="130"/>
        <v>11.7</v>
      </c>
      <c r="CF169" s="102">
        <f t="shared" si="131"/>
        <v>102</v>
      </c>
      <c r="CG169" s="102">
        <f t="shared" si="132"/>
        <v>8.1</v>
      </c>
      <c r="CH169" s="102">
        <f t="shared" si="133"/>
        <v>2.5</v>
      </c>
      <c r="CI169" s="102">
        <f t="shared" si="134"/>
        <v>49.8</v>
      </c>
      <c r="CJ169" s="102">
        <f t="shared" si="135"/>
        <v>2.4</v>
      </c>
      <c r="CK169" s="102">
        <f t="shared" si="136"/>
        <v>6.2</v>
      </c>
      <c r="CL169" s="102">
        <f t="shared" si="137"/>
        <v>30</v>
      </c>
      <c r="CM169" s="102">
        <f t="shared" si="138"/>
        <v>2400</v>
      </c>
      <c r="CN169" s="102">
        <f t="shared" si="139"/>
        <v>15</v>
      </c>
      <c r="CO169" s="102">
        <f t="shared" si="140"/>
        <v>3400</v>
      </c>
      <c r="CP169" s="102" t="str">
        <f t="shared" si="141"/>
        <v/>
      </c>
    </row>
    <row r="170" spans="2:94">
      <c r="B170" t="s">
        <v>252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148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10.332000000000001</v>
      </c>
      <c r="AB170" s="233">
        <f t="shared" si="96"/>
        <v>12.739174193481931</v>
      </c>
      <c r="AC170" s="233">
        <f t="shared" si="97"/>
        <v>7.9248258065180703</v>
      </c>
      <c r="AD170">
        <v>2.95</v>
      </c>
      <c r="AE170" s="233">
        <f t="shared" si="98"/>
        <v>7.9374301675977676</v>
      </c>
      <c r="AF170" s="233">
        <f t="shared" si="99"/>
        <v>8.0830597168027865</v>
      </c>
      <c r="AG170" s="233">
        <f t="shared" si="100"/>
        <v>7.7918006183927488</v>
      </c>
      <c r="AH170">
        <v>6.5</v>
      </c>
      <c r="AI170" s="233">
        <f t="shared" si="101"/>
        <v>3.3601117318435763</v>
      </c>
      <c r="AJ170" s="233">
        <f t="shared" si="102"/>
        <v>6.3851512410714601</v>
      </c>
      <c r="AK170" s="233">
        <f t="shared" si="103"/>
        <v>0.33507222261569281</v>
      </c>
      <c r="AL170">
        <v>7</v>
      </c>
      <c r="AM170" s="233">
        <f t="shared" si="104"/>
        <v>48.104347826086951</v>
      </c>
      <c r="AN170" s="233">
        <f t="shared" si="105"/>
        <v>52.277593646348265</v>
      </c>
      <c r="AO170" s="233">
        <f t="shared" si="106"/>
        <v>43.931102005825636</v>
      </c>
      <c r="AP170" s="233" t="str">
        <f t="shared" si="107"/>
        <v/>
      </c>
      <c r="AQ170" s="233" t="e">
        <f t="shared" si="108"/>
        <v>#VALUE!</v>
      </c>
      <c r="AR170" s="233" t="e">
        <f t="shared" si="109"/>
        <v>#VALUE!</v>
      </c>
      <c r="AS170" s="235">
        <f t="shared" si="110"/>
        <v>33.105027932960894</v>
      </c>
      <c r="AT170" s="235">
        <f t="shared" si="111"/>
        <v>50.535961542150602</v>
      </c>
      <c r="AU170" s="235">
        <f t="shared" si="112"/>
        <v>15.67409432377119</v>
      </c>
      <c r="AV170">
        <v>100</v>
      </c>
      <c r="AW170" s="235">
        <f t="shared" si="113"/>
        <v>62.766666666666666</v>
      </c>
      <c r="AX170" s="235">
        <f t="shared" si="114"/>
        <v>80.98511149172171</v>
      </c>
      <c r="AY170" s="235">
        <f t="shared" si="115"/>
        <v>44.548221841611614</v>
      </c>
      <c r="AZ170" s="235">
        <f t="shared" si="116"/>
        <v>2941.6666666666665</v>
      </c>
      <c r="BA170" s="235">
        <f t="shared" si="117"/>
        <v>4966.9775952753826</v>
      </c>
      <c r="BB170" s="235">
        <f t="shared" si="118"/>
        <v>916.35573805795048</v>
      </c>
      <c r="BC170" s="235">
        <f t="shared" si="119"/>
        <v>53.18888888888889</v>
      </c>
      <c r="BD170" s="235">
        <f t="shared" si="120"/>
        <v>112.67052202318322</v>
      </c>
      <c r="BE170" s="235">
        <f t="shared" si="121"/>
        <v>-6.2927442454054372</v>
      </c>
      <c r="BF170" s="235">
        <f t="shared" si="122"/>
        <v>3577.2222222222222</v>
      </c>
      <c r="BG170" s="235">
        <f t="shared" si="123"/>
        <v>5636.1265941907786</v>
      </c>
      <c r="BH170" s="235">
        <f t="shared" si="124"/>
        <v>1518.3178502536657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16.8</v>
      </c>
      <c r="CE170" s="102">
        <f t="shared" si="130"/>
        <v>9.8000000000000007</v>
      </c>
      <c r="CF170" s="102">
        <f t="shared" si="131"/>
        <v>101</v>
      </c>
      <c r="CG170" s="102">
        <f t="shared" si="132"/>
        <v>8</v>
      </c>
      <c r="CH170" s="102">
        <f t="shared" si="133"/>
        <v>2.5</v>
      </c>
      <c r="CI170" s="102">
        <f t="shared" si="134"/>
        <v>51.9</v>
      </c>
      <c r="CJ170" s="102">
        <f t="shared" si="135"/>
        <v>2</v>
      </c>
      <c r="CK170" s="102">
        <f t="shared" si="136"/>
        <v>4.5</v>
      </c>
      <c r="CL170" s="102">
        <f t="shared" si="137"/>
        <v>41</v>
      </c>
      <c r="CM170" s="102">
        <f t="shared" si="138"/>
        <v>1400</v>
      </c>
      <c r="CN170" s="102">
        <f t="shared" si="139"/>
        <v>10</v>
      </c>
      <c r="CO170" s="102">
        <f t="shared" si="140"/>
        <v>2600</v>
      </c>
      <c r="CP170" s="102" t="str">
        <f t="shared" si="141"/>
        <v/>
      </c>
    </row>
    <row r="171" spans="2:94">
      <c r="B171" t="s">
        <v>252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10.332000000000001</v>
      </c>
      <c r="AB171" s="233">
        <f t="shared" si="96"/>
        <v>12.739174193481931</v>
      </c>
      <c r="AC171" s="233">
        <f t="shared" si="97"/>
        <v>7.9248258065180703</v>
      </c>
      <c r="AD171">
        <v>2.95</v>
      </c>
      <c r="AE171" s="233">
        <f t="shared" si="98"/>
        <v>7.9374301675977676</v>
      </c>
      <c r="AF171" s="233">
        <f t="shared" si="99"/>
        <v>8.0830597168027865</v>
      </c>
      <c r="AG171" s="233">
        <f t="shared" si="100"/>
        <v>7.7918006183927488</v>
      </c>
      <c r="AH171">
        <v>6.5</v>
      </c>
      <c r="AI171" s="233">
        <f t="shared" si="101"/>
        <v>3.3601117318435763</v>
      </c>
      <c r="AJ171" s="233">
        <f t="shared" si="102"/>
        <v>6.3851512410714601</v>
      </c>
      <c r="AK171" s="233">
        <f t="shared" si="103"/>
        <v>0.33507222261569281</v>
      </c>
      <c r="AL171">
        <v>7</v>
      </c>
      <c r="AM171" s="233">
        <f t="shared" si="104"/>
        <v>48.104347826086951</v>
      </c>
      <c r="AN171" s="233">
        <f t="shared" si="105"/>
        <v>52.277593646348265</v>
      </c>
      <c r="AO171" s="233">
        <f t="shared" si="106"/>
        <v>43.931102005825636</v>
      </c>
      <c r="AP171" s="233" t="str">
        <f t="shared" si="107"/>
        <v/>
      </c>
      <c r="AQ171" s="233" t="e">
        <f t="shared" si="108"/>
        <v>#VALUE!</v>
      </c>
      <c r="AR171" s="233" t="e">
        <f t="shared" si="109"/>
        <v>#VALUE!</v>
      </c>
      <c r="AS171" s="235">
        <f t="shared" si="110"/>
        <v>33.105027932960894</v>
      </c>
      <c r="AT171" s="235">
        <f t="shared" si="111"/>
        <v>50.535961542150602</v>
      </c>
      <c r="AU171" s="235">
        <f t="shared" si="112"/>
        <v>15.67409432377119</v>
      </c>
      <c r="AV171">
        <v>100</v>
      </c>
      <c r="AW171" s="235">
        <f t="shared" si="113"/>
        <v>62.766666666666666</v>
      </c>
      <c r="AX171" s="235">
        <f t="shared" si="114"/>
        <v>80.98511149172171</v>
      </c>
      <c r="AY171" s="235">
        <f t="shared" si="115"/>
        <v>44.548221841611614</v>
      </c>
      <c r="AZ171" s="235">
        <f t="shared" si="116"/>
        <v>2941.6666666666665</v>
      </c>
      <c r="BA171" s="235">
        <f t="shared" si="117"/>
        <v>4966.9775952753826</v>
      </c>
      <c r="BB171" s="235">
        <f t="shared" si="118"/>
        <v>916.35573805795048</v>
      </c>
      <c r="BC171" s="235">
        <f t="shared" si="119"/>
        <v>53.18888888888889</v>
      </c>
      <c r="BD171" s="235">
        <f t="shared" si="120"/>
        <v>112.67052202318322</v>
      </c>
      <c r="BE171" s="235">
        <f t="shared" si="121"/>
        <v>-6.2927442454054372</v>
      </c>
      <c r="BF171" s="235">
        <f t="shared" si="122"/>
        <v>3577.2222222222222</v>
      </c>
      <c r="BG171" s="235">
        <f t="shared" si="123"/>
        <v>5636.1265941907786</v>
      </c>
      <c r="BH171" s="235">
        <f t="shared" si="124"/>
        <v>1518.3178502536657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20.5</v>
      </c>
      <c r="CE171" s="102">
        <f t="shared" si="130"/>
        <v>6.9</v>
      </c>
      <c r="CF171" s="102">
        <f t="shared" si="131"/>
        <v>76</v>
      </c>
      <c r="CG171" s="102">
        <f t="shared" si="132"/>
        <v>7.8</v>
      </c>
      <c r="CH171" s="102">
        <f t="shared" si="133"/>
        <v>0.93</v>
      </c>
      <c r="CI171" s="102">
        <f t="shared" si="134"/>
        <v>49.7</v>
      </c>
      <c r="CJ171" s="102">
        <f t="shared" si="135"/>
        <v>0.89</v>
      </c>
      <c r="CK171" s="102">
        <f t="shared" si="136"/>
        <v>43</v>
      </c>
      <c r="CL171" s="102">
        <f t="shared" si="137"/>
        <v>62</v>
      </c>
      <c r="CM171" s="102">
        <f t="shared" si="138"/>
        <v>1200</v>
      </c>
      <c r="CN171" s="102">
        <f t="shared" si="139"/>
        <v>55</v>
      </c>
      <c r="CO171" s="102">
        <f t="shared" si="140"/>
        <v>1700</v>
      </c>
      <c r="CP171" s="102" t="str">
        <f t="shared" si="141"/>
        <v/>
      </c>
    </row>
    <row r="172" spans="2:94">
      <c r="B172" t="s">
        <v>252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10.332000000000001</v>
      </c>
      <c r="AB172" s="233">
        <f t="shared" si="96"/>
        <v>12.739174193481931</v>
      </c>
      <c r="AC172" s="233">
        <f t="shared" si="97"/>
        <v>7.9248258065180703</v>
      </c>
      <c r="AD172">
        <v>2.95</v>
      </c>
      <c r="AE172" s="233">
        <f t="shared" si="98"/>
        <v>7.9374301675977676</v>
      </c>
      <c r="AF172" s="233">
        <f t="shared" si="99"/>
        <v>8.0830597168027865</v>
      </c>
      <c r="AG172" s="233">
        <f t="shared" si="100"/>
        <v>7.7918006183927488</v>
      </c>
      <c r="AH172">
        <v>6.5</v>
      </c>
      <c r="AI172" s="233">
        <f t="shared" si="101"/>
        <v>3.3601117318435763</v>
      </c>
      <c r="AJ172" s="233">
        <f t="shared" si="102"/>
        <v>6.3851512410714601</v>
      </c>
      <c r="AK172" s="233">
        <f t="shared" si="103"/>
        <v>0.33507222261569281</v>
      </c>
      <c r="AL172">
        <v>7</v>
      </c>
      <c r="AM172" s="233">
        <f t="shared" si="104"/>
        <v>48.104347826086951</v>
      </c>
      <c r="AN172" s="233">
        <f t="shared" si="105"/>
        <v>52.277593646348265</v>
      </c>
      <c r="AO172" s="233">
        <f t="shared" si="106"/>
        <v>43.931102005825636</v>
      </c>
      <c r="AP172" s="233" t="str">
        <f t="shared" si="107"/>
        <v/>
      </c>
      <c r="AQ172" s="233" t="e">
        <f t="shared" si="108"/>
        <v>#VALUE!</v>
      </c>
      <c r="AR172" s="233" t="e">
        <f t="shared" si="109"/>
        <v>#VALUE!</v>
      </c>
      <c r="AS172" s="235">
        <f t="shared" si="110"/>
        <v>33.105027932960894</v>
      </c>
      <c r="AT172" s="235">
        <f t="shared" si="111"/>
        <v>50.535961542150602</v>
      </c>
      <c r="AU172" s="235">
        <f t="shared" si="112"/>
        <v>15.67409432377119</v>
      </c>
      <c r="AV172">
        <v>100</v>
      </c>
      <c r="AW172" s="235">
        <f t="shared" si="113"/>
        <v>62.766666666666666</v>
      </c>
      <c r="AX172" s="235">
        <f t="shared" si="114"/>
        <v>80.98511149172171</v>
      </c>
      <c r="AY172" s="235">
        <f t="shared" si="115"/>
        <v>44.548221841611614</v>
      </c>
      <c r="AZ172" s="235">
        <f t="shared" si="116"/>
        <v>2941.6666666666665</v>
      </c>
      <c r="BA172" s="235">
        <f t="shared" si="117"/>
        <v>4966.9775952753826</v>
      </c>
      <c r="BB172" s="235">
        <f t="shared" si="118"/>
        <v>916.35573805795048</v>
      </c>
      <c r="BC172" s="235">
        <f t="shared" si="119"/>
        <v>53.18888888888889</v>
      </c>
      <c r="BD172" s="235">
        <f t="shared" si="120"/>
        <v>112.67052202318322</v>
      </c>
      <c r="BE172" s="235">
        <f t="shared" si="121"/>
        <v>-6.2927442454054372</v>
      </c>
      <c r="BF172" s="235">
        <f t="shared" si="122"/>
        <v>3577.2222222222222</v>
      </c>
      <c r="BG172" s="235">
        <f t="shared" si="123"/>
        <v>5636.1265941907786</v>
      </c>
      <c r="BH172" s="235">
        <f t="shared" si="124"/>
        <v>1518.3178502536657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19.600000000000001</v>
      </c>
      <c r="CE172" s="102">
        <f t="shared" si="130"/>
        <v>7.9</v>
      </c>
      <c r="CF172" s="102">
        <f t="shared" si="131"/>
        <v>85</v>
      </c>
      <c r="CG172" s="102">
        <f t="shared" si="132"/>
        <v>7.8</v>
      </c>
      <c r="CH172" s="102">
        <f t="shared" si="133"/>
        <v>0.87</v>
      </c>
      <c r="CI172" s="102">
        <f t="shared" si="134"/>
        <v>47.9</v>
      </c>
      <c r="CJ172" s="102">
        <f t="shared" si="135"/>
        <v>0.72</v>
      </c>
      <c r="CK172" s="102">
        <f t="shared" si="136"/>
        <v>40</v>
      </c>
      <c r="CL172" s="102">
        <f t="shared" si="137"/>
        <v>67</v>
      </c>
      <c r="CM172" s="102">
        <f t="shared" si="138"/>
        <v>1000</v>
      </c>
      <c r="CN172" s="102">
        <f t="shared" si="139"/>
        <v>25</v>
      </c>
      <c r="CO172" s="102">
        <f t="shared" si="140"/>
        <v>1400</v>
      </c>
      <c r="CP172" s="102" t="str">
        <f t="shared" si="141"/>
        <v/>
      </c>
    </row>
    <row r="173" spans="2:94">
      <c r="B173" t="s">
        <v>252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10.332000000000001</v>
      </c>
      <c r="AB173" s="233">
        <f t="shared" si="96"/>
        <v>12.739174193481931</v>
      </c>
      <c r="AC173" s="233">
        <f t="shared" si="97"/>
        <v>7.9248258065180703</v>
      </c>
      <c r="AD173">
        <v>2.95</v>
      </c>
      <c r="AE173" s="233">
        <f t="shared" si="98"/>
        <v>7.9374301675977676</v>
      </c>
      <c r="AF173" s="233">
        <f t="shared" si="99"/>
        <v>8.0830597168027865</v>
      </c>
      <c r="AG173" s="233">
        <f t="shared" si="100"/>
        <v>7.7918006183927488</v>
      </c>
      <c r="AH173">
        <v>6.5</v>
      </c>
      <c r="AI173" s="233">
        <f t="shared" si="101"/>
        <v>3.3601117318435763</v>
      </c>
      <c r="AJ173" s="233">
        <f t="shared" si="102"/>
        <v>6.3851512410714601</v>
      </c>
      <c r="AK173" s="233">
        <f t="shared" si="103"/>
        <v>0.33507222261569281</v>
      </c>
      <c r="AL173">
        <v>7</v>
      </c>
      <c r="AM173" s="233">
        <f t="shared" si="104"/>
        <v>48.104347826086951</v>
      </c>
      <c r="AN173" s="233">
        <f t="shared" si="105"/>
        <v>52.277593646348265</v>
      </c>
      <c r="AO173" s="233">
        <f t="shared" si="106"/>
        <v>43.931102005825636</v>
      </c>
      <c r="AP173" s="233" t="str">
        <f t="shared" si="107"/>
        <v/>
      </c>
      <c r="AQ173" s="233" t="e">
        <f t="shared" si="108"/>
        <v>#VALUE!</v>
      </c>
      <c r="AR173" s="233" t="e">
        <f t="shared" si="109"/>
        <v>#VALUE!</v>
      </c>
      <c r="AS173" s="235">
        <f t="shared" si="110"/>
        <v>33.105027932960894</v>
      </c>
      <c r="AT173" s="235">
        <f t="shared" si="111"/>
        <v>50.535961542150602</v>
      </c>
      <c r="AU173" s="235">
        <f t="shared" si="112"/>
        <v>15.67409432377119</v>
      </c>
      <c r="AV173">
        <v>100</v>
      </c>
      <c r="AW173" s="235">
        <f t="shared" si="113"/>
        <v>62.766666666666666</v>
      </c>
      <c r="AX173" s="235">
        <f t="shared" si="114"/>
        <v>80.98511149172171</v>
      </c>
      <c r="AY173" s="235">
        <f t="shared" si="115"/>
        <v>44.548221841611614</v>
      </c>
      <c r="AZ173" s="235">
        <f t="shared" si="116"/>
        <v>2941.6666666666665</v>
      </c>
      <c r="BA173" s="235">
        <f t="shared" si="117"/>
        <v>4966.9775952753826</v>
      </c>
      <c r="BB173" s="235">
        <f t="shared" si="118"/>
        <v>916.35573805795048</v>
      </c>
      <c r="BC173" s="235">
        <f t="shared" si="119"/>
        <v>53.18888888888889</v>
      </c>
      <c r="BD173" s="235">
        <f t="shared" si="120"/>
        <v>112.67052202318322</v>
      </c>
      <c r="BE173" s="235">
        <f t="shared" si="121"/>
        <v>-6.2927442454054372</v>
      </c>
      <c r="BF173" s="235">
        <f t="shared" si="122"/>
        <v>3577.2222222222222</v>
      </c>
      <c r="BG173" s="235">
        <f t="shared" si="123"/>
        <v>5636.1265941907786</v>
      </c>
      <c r="BH173" s="235">
        <f t="shared" si="124"/>
        <v>1518.3178502536657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18.600000000000001</v>
      </c>
      <c r="CE173" s="102">
        <f t="shared" si="130"/>
        <v>6.7</v>
      </c>
      <c r="CF173" s="102">
        <f t="shared" si="131"/>
        <v>71</v>
      </c>
      <c r="CG173" s="102">
        <f t="shared" si="132"/>
        <v>7.8</v>
      </c>
      <c r="CH173" s="102">
        <f t="shared" si="133"/>
        <v>0.77</v>
      </c>
      <c r="CI173" s="102">
        <f t="shared" si="134"/>
        <v>51.1</v>
      </c>
      <c r="CJ173" s="102">
        <f t="shared" si="135"/>
        <v>1.1000000000000001</v>
      </c>
      <c r="CK173" s="102">
        <f t="shared" si="136"/>
        <v>57</v>
      </c>
      <c r="CL173" s="102">
        <f t="shared" si="137"/>
        <v>96</v>
      </c>
      <c r="CM173" s="102">
        <f t="shared" si="138"/>
        <v>3400</v>
      </c>
      <c r="CN173" s="102">
        <f t="shared" si="139"/>
        <v>42</v>
      </c>
      <c r="CO173" s="102">
        <f t="shared" si="140"/>
        <v>4000</v>
      </c>
      <c r="CP173" s="102" t="str">
        <f t="shared" si="141"/>
        <v/>
      </c>
    </row>
    <row r="174" spans="2:94">
      <c r="B174" t="s">
        <v>252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10.332000000000001</v>
      </c>
      <c r="AB174" s="233">
        <f t="shared" si="96"/>
        <v>12.739174193481931</v>
      </c>
      <c r="AC174" s="233">
        <f t="shared" si="97"/>
        <v>7.9248258065180703</v>
      </c>
      <c r="AD174">
        <v>2.95</v>
      </c>
      <c r="AE174" s="233">
        <f t="shared" si="98"/>
        <v>7.9374301675977676</v>
      </c>
      <c r="AF174" s="233">
        <f t="shared" si="99"/>
        <v>8.0830597168027865</v>
      </c>
      <c r="AG174" s="233">
        <f t="shared" si="100"/>
        <v>7.7918006183927488</v>
      </c>
      <c r="AH174">
        <v>6.5</v>
      </c>
      <c r="AI174" s="233">
        <f t="shared" si="101"/>
        <v>3.3601117318435763</v>
      </c>
      <c r="AJ174" s="233">
        <f t="shared" si="102"/>
        <v>6.3851512410714601</v>
      </c>
      <c r="AK174" s="233">
        <f t="shared" si="103"/>
        <v>0.33507222261569281</v>
      </c>
      <c r="AL174">
        <v>7</v>
      </c>
      <c r="AM174" s="233">
        <f t="shared" si="104"/>
        <v>48.104347826086951</v>
      </c>
      <c r="AN174" s="233">
        <f t="shared" si="105"/>
        <v>52.277593646348265</v>
      </c>
      <c r="AO174" s="233">
        <f t="shared" si="106"/>
        <v>43.931102005825636</v>
      </c>
      <c r="AP174" s="233" t="str">
        <f t="shared" si="107"/>
        <v/>
      </c>
      <c r="AQ174" s="233" t="e">
        <f t="shared" si="108"/>
        <v>#VALUE!</v>
      </c>
      <c r="AR174" s="233" t="e">
        <f t="shared" si="109"/>
        <v>#VALUE!</v>
      </c>
      <c r="AS174" s="235">
        <f t="shared" si="110"/>
        <v>33.105027932960894</v>
      </c>
      <c r="AT174" s="235">
        <f t="shared" si="111"/>
        <v>50.535961542150602</v>
      </c>
      <c r="AU174" s="235">
        <f t="shared" si="112"/>
        <v>15.67409432377119</v>
      </c>
      <c r="AV174">
        <v>100</v>
      </c>
      <c r="AW174" s="235">
        <f t="shared" si="113"/>
        <v>62.766666666666666</v>
      </c>
      <c r="AX174" s="235">
        <f t="shared" si="114"/>
        <v>80.98511149172171</v>
      </c>
      <c r="AY174" s="235">
        <f t="shared" si="115"/>
        <v>44.548221841611614</v>
      </c>
      <c r="AZ174" s="235">
        <f t="shared" si="116"/>
        <v>2941.6666666666665</v>
      </c>
      <c r="BA174" s="235">
        <f t="shared" si="117"/>
        <v>4966.9775952753826</v>
      </c>
      <c r="BB174" s="235">
        <f t="shared" si="118"/>
        <v>916.35573805795048</v>
      </c>
      <c r="BC174" s="235">
        <f t="shared" si="119"/>
        <v>53.18888888888889</v>
      </c>
      <c r="BD174" s="235">
        <f t="shared" si="120"/>
        <v>112.67052202318322</v>
      </c>
      <c r="BE174" s="235">
        <f t="shared" si="121"/>
        <v>-6.2927442454054372</v>
      </c>
      <c r="BF174" s="235">
        <f t="shared" si="122"/>
        <v>3577.2222222222222</v>
      </c>
      <c r="BG174" s="235">
        <f t="shared" si="123"/>
        <v>5636.1265941907786</v>
      </c>
      <c r="BH174" s="235">
        <f t="shared" si="124"/>
        <v>1518.3178502536657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17.100000000000001</v>
      </c>
      <c r="CE174" s="102">
        <f t="shared" si="130"/>
        <v>7.7</v>
      </c>
      <c r="CF174" s="102">
        <f t="shared" si="131"/>
        <v>80</v>
      </c>
      <c r="CG174" s="102">
        <f t="shared" si="132"/>
        <v>7.8</v>
      </c>
      <c r="CH174" s="102">
        <f t="shared" si="133"/>
        <v>1.5</v>
      </c>
      <c r="CI174" s="102">
        <f t="shared" si="134"/>
        <v>50</v>
      </c>
      <c r="CJ174" s="102">
        <f t="shared" si="135"/>
        <v>0.7</v>
      </c>
      <c r="CK174" s="102">
        <f t="shared" si="136"/>
        <v>33</v>
      </c>
      <c r="CL174" s="102">
        <f t="shared" si="137"/>
        <v>67</v>
      </c>
      <c r="CM174" s="102">
        <f t="shared" si="138"/>
        <v>1400</v>
      </c>
      <c r="CN174" s="102">
        <f t="shared" si="139"/>
        <v>27</v>
      </c>
      <c r="CO174" s="102">
        <f t="shared" si="140"/>
        <v>2000</v>
      </c>
      <c r="CP174" s="102" t="str">
        <f t="shared" si="141"/>
        <v/>
      </c>
    </row>
    <row r="175" spans="2:94">
      <c r="B175" t="s">
        <v>252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10.332000000000001</v>
      </c>
      <c r="AB175" s="233">
        <f t="shared" si="96"/>
        <v>12.739174193481931</v>
      </c>
      <c r="AC175" s="233">
        <f t="shared" si="97"/>
        <v>7.9248258065180703</v>
      </c>
      <c r="AD175">
        <v>2.95</v>
      </c>
      <c r="AE175" s="233">
        <f t="shared" si="98"/>
        <v>7.9374301675977676</v>
      </c>
      <c r="AF175" s="233">
        <f t="shared" si="99"/>
        <v>8.0830597168027865</v>
      </c>
      <c r="AG175" s="233">
        <f t="shared" si="100"/>
        <v>7.7918006183927488</v>
      </c>
      <c r="AH175">
        <v>6.5</v>
      </c>
      <c r="AI175" s="233">
        <f t="shared" si="101"/>
        <v>3.3601117318435763</v>
      </c>
      <c r="AJ175" s="233">
        <f t="shared" si="102"/>
        <v>6.3851512410714601</v>
      </c>
      <c r="AK175" s="233">
        <f t="shared" si="103"/>
        <v>0.33507222261569281</v>
      </c>
      <c r="AL175">
        <v>7</v>
      </c>
      <c r="AM175" s="233">
        <f t="shared" si="104"/>
        <v>48.104347826086951</v>
      </c>
      <c r="AN175" s="233">
        <f t="shared" si="105"/>
        <v>52.277593646348265</v>
      </c>
      <c r="AO175" s="233">
        <f t="shared" si="106"/>
        <v>43.931102005825636</v>
      </c>
      <c r="AP175" s="233" t="str">
        <f t="shared" si="107"/>
        <v/>
      </c>
      <c r="AQ175" s="233" t="e">
        <f t="shared" si="108"/>
        <v>#VALUE!</v>
      </c>
      <c r="AR175" s="233" t="e">
        <f t="shared" si="109"/>
        <v>#VALUE!</v>
      </c>
      <c r="AS175" s="235">
        <f t="shared" si="110"/>
        <v>33.105027932960894</v>
      </c>
      <c r="AT175" s="235">
        <f t="shared" si="111"/>
        <v>50.535961542150602</v>
      </c>
      <c r="AU175" s="235">
        <f t="shared" si="112"/>
        <v>15.67409432377119</v>
      </c>
      <c r="AV175">
        <v>100</v>
      </c>
      <c r="AW175" s="235">
        <f t="shared" si="113"/>
        <v>62.766666666666666</v>
      </c>
      <c r="AX175" s="235">
        <f t="shared" si="114"/>
        <v>80.98511149172171</v>
      </c>
      <c r="AY175" s="235">
        <f t="shared" si="115"/>
        <v>44.548221841611614</v>
      </c>
      <c r="AZ175" s="235">
        <f t="shared" si="116"/>
        <v>2941.6666666666665</v>
      </c>
      <c r="BA175" s="235">
        <f t="shared" si="117"/>
        <v>4966.9775952753826</v>
      </c>
      <c r="BB175" s="235">
        <f t="shared" si="118"/>
        <v>916.35573805795048</v>
      </c>
      <c r="BC175" s="235">
        <f t="shared" si="119"/>
        <v>53.18888888888889</v>
      </c>
      <c r="BD175" s="235">
        <f t="shared" si="120"/>
        <v>112.67052202318322</v>
      </c>
      <c r="BE175" s="235">
        <f t="shared" si="121"/>
        <v>-6.2927442454054372</v>
      </c>
      <c r="BF175" s="235">
        <f t="shared" si="122"/>
        <v>3577.2222222222222</v>
      </c>
      <c r="BG175" s="235">
        <f t="shared" si="123"/>
        <v>5636.1265941907786</v>
      </c>
      <c r="BH175" s="235">
        <f t="shared" si="124"/>
        <v>1518.3178502536657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12.4</v>
      </c>
      <c r="CE175" s="102">
        <f t="shared" si="130"/>
        <v>8.8000000000000007</v>
      </c>
      <c r="CF175" s="102">
        <f t="shared" si="131"/>
        <v>83</v>
      </c>
      <c r="CG175" s="102">
        <f t="shared" si="132"/>
        <v>7.8</v>
      </c>
      <c r="CH175" s="102">
        <f t="shared" si="133"/>
        <v>2.2000000000000002</v>
      </c>
      <c r="CI175" s="102">
        <f t="shared" si="134"/>
        <v>54.4</v>
      </c>
      <c r="CJ175" s="102">
        <f t="shared" si="135"/>
        <v>1.1000000000000001</v>
      </c>
      <c r="CK175" s="102">
        <f t="shared" si="136"/>
        <v>60</v>
      </c>
      <c r="CL175" s="102">
        <f t="shared" si="137"/>
        <v>83</v>
      </c>
      <c r="CM175" s="102">
        <f t="shared" si="138"/>
        <v>3500</v>
      </c>
      <c r="CN175" s="102">
        <f t="shared" si="139"/>
        <v>34</v>
      </c>
      <c r="CO175" s="102">
        <f t="shared" si="140"/>
        <v>3800</v>
      </c>
      <c r="CP175" s="102" t="str">
        <f t="shared" si="141"/>
        <v/>
      </c>
    </row>
    <row r="176" spans="2:94">
      <c r="B176" t="s">
        <v>252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10.332000000000001</v>
      </c>
      <c r="AB176" s="233">
        <f t="shared" si="96"/>
        <v>12.739174193481931</v>
      </c>
      <c r="AC176" s="233">
        <f t="shared" si="97"/>
        <v>7.9248258065180703</v>
      </c>
      <c r="AD176">
        <v>2.95</v>
      </c>
      <c r="AE176" s="233">
        <f t="shared" si="98"/>
        <v>7.9374301675977676</v>
      </c>
      <c r="AF176" s="233">
        <f t="shared" si="99"/>
        <v>8.0830597168027865</v>
      </c>
      <c r="AG176" s="233">
        <f t="shared" si="100"/>
        <v>7.7918006183927488</v>
      </c>
      <c r="AH176">
        <v>6.5</v>
      </c>
      <c r="AI176" s="233">
        <f t="shared" si="101"/>
        <v>3.3601117318435763</v>
      </c>
      <c r="AJ176" s="233">
        <f t="shared" si="102"/>
        <v>6.3851512410714601</v>
      </c>
      <c r="AK176" s="233">
        <f t="shared" si="103"/>
        <v>0.33507222261569281</v>
      </c>
      <c r="AL176">
        <v>7</v>
      </c>
      <c r="AM176" s="233">
        <f t="shared" si="104"/>
        <v>48.104347826086951</v>
      </c>
      <c r="AN176" s="233">
        <f t="shared" si="105"/>
        <v>52.277593646348265</v>
      </c>
      <c r="AO176" s="233">
        <f t="shared" si="106"/>
        <v>43.931102005825636</v>
      </c>
      <c r="AP176" s="233" t="str">
        <f t="shared" si="107"/>
        <v/>
      </c>
      <c r="AQ176" s="233" t="e">
        <f t="shared" si="108"/>
        <v>#VALUE!</v>
      </c>
      <c r="AR176" s="233" t="e">
        <f t="shared" si="109"/>
        <v>#VALUE!</v>
      </c>
      <c r="AS176" s="235">
        <f t="shared" si="110"/>
        <v>33.105027932960894</v>
      </c>
      <c r="AT176" s="235">
        <f t="shared" si="111"/>
        <v>50.535961542150602</v>
      </c>
      <c r="AU176" s="235">
        <f t="shared" si="112"/>
        <v>15.67409432377119</v>
      </c>
      <c r="AV176">
        <v>100</v>
      </c>
      <c r="AW176" s="235">
        <f t="shared" si="113"/>
        <v>62.766666666666666</v>
      </c>
      <c r="AX176" s="235">
        <f t="shared" si="114"/>
        <v>80.98511149172171</v>
      </c>
      <c r="AY176" s="235">
        <f t="shared" si="115"/>
        <v>44.548221841611614</v>
      </c>
      <c r="AZ176" s="235">
        <f t="shared" si="116"/>
        <v>2941.6666666666665</v>
      </c>
      <c r="BA176" s="235">
        <f t="shared" si="117"/>
        <v>4966.9775952753826</v>
      </c>
      <c r="BB176" s="235">
        <f t="shared" si="118"/>
        <v>916.35573805795048</v>
      </c>
      <c r="BC176" s="235">
        <f t="shared" si="119"/>
        <v>53.18888888888889</v>
      </c>
      <c r="BD176" s="235">
        <f t="shared" si="120"/>
        <v>112.67052202318322</v>
      </c>
      <c r="BE176" s="235">
        <f t="shared" si="121"/>
        <v>-6.2927442454054372</v>
      </c>
      <c r="BF176" s="235">
        <f t="shared" si="122"/>
        <v>3577.2222222222222</v>
      </c>
      <c r="BG176" s="235">
        <f t="shared" si="123"/>
        <v>5636.1265941907786</v>
      </c>
      <c r="BH176" s="235">
        <f t="shared" si="124"/>
        <v>1518.3178502536657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7.5</v>
      </c>
      <c r="CE176" s="102">
        <f t="shared" si="130"/>
        <v>10.9</v>
      </c>
      <c r="CF176" s="102">
        <f t="shared" si="131"/>
        <v>92</v>
      </c>
      <c r="CG176" s="102">
        <f t="shared" si="132"/>
        <v>7.9</v>
      </c>
      <c r="CH176" s="102">
        <f t="shared" si="133"/>
        <v>3.2</v>
      </c>
      <c r="CI176" s="102">
        <f t="shared" si="134"/>
        <v>49.2</v>
      </c>
      <c r="CJ176" s="102">
        <f t="shared" si="135"/>
        <v>1.6</v>
      </c>
      <c r="CK176" s="102">
        <f t="shared" si="136"/>
        <v>40</v>
      </c>
      <c r="CL176" s="102">
        <f t="shared" si="137"/>
        <v>64</v>
      </c>
      <c r="CM176" s="102">
        <f t="shared" si="138"/>
        <v>4300</v>
      </c>
      <c r="CN176" s="102">
        <f t="shared" si="139"/>
        <v>33</v>
      </c>
      <c r="CO176" s="102">
        <f t="shared" si="140"/>
        <v>4600</v>
      </c>
      <c r="CP176" s="102" t="str">
        <f t="shared" si="141"/>
        <v/>
      </c>
    </row>
    <row r="177" spans="2:94">
      <c r="B177" t="s">
        <v>252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10.332000000000001</v>
      </c>
      <c r="AB177" s="233">
        <f t="shared" si="96"/>
        <v>12.739174193481931</v>
      </c>
      <c r="AC177" s="233">
        <f t="shared" si="97"/>
        <v>7.9248258065180703</v>
      </c>
      <c r="AD177">
        <v>2.95</v>
      </c>
      <c r="AE177" s="233">
        <f t="shared" si="98"/>
        <v>7.9374301675977676</v>
      </c>
      <c r="AF177" s="233">
        <f t="shared" si="99"/>
        <v>8.0830597168027865</v>
      </c>
      <c r="AG177" s="233">
        <f t="shared" si="100"/>
        <v>7.7918006183927488</v>
      </c>
      <c r="AH177">
        <v>6.5</v>
      </c>
      <c r="AI177" s="233">
        <f t="shared" si="101"/>
        <v>3.3601117318435763</v>
      </c>
      <c r="AJ177" s="233">
        <f t="shared" si="102"/>
        <v>6.3851512410714601</v>
      </c>
      <c r="AK177" s="233">
        <f t="shared" si="103"/>
        <v>0.33507222261569281</v>
      </c>
      <c r="AL177">
        <v>7</v>
      </c>
      <c r="AM177" s="233">
        <f t="shared" si="104"/>
        <v>48.104347826086951</v>
      </c>
      <c r="AN177" s="233">
        <f t="shared" si="105"/>
        <v>52.277593646348265</v>
      </c>
      <c r="AO177" s="233">
        <f t="shared" si="106"/>
        <v>43.931102005825636</v>
      </c>
      <c r="AP177" s="233" t="str">
        <f t="shared" si="107"/>
        <v/>
      </c>
      <c r="AQ177" s="233" t="e">
        <f t="shared" si="108"/>
        <v>#VALUE!</v>
      </c>
      <c r="AR177" s="233" t="e">
        <f t="shared" si="109"/>
        <v>#VALUE!</v>
      </c>
      <c r="AS177" s="235">
        <f t="shared" si="110"/>
        <v>33.105027932960894</v>
      </c>
      <c r="AT177" s="235">
        <f t="shared" si="111"/>
        <v>50.535961542150602</v>
      </c>
      <c r="AU177" s="235">
        <f t="shared" si="112"/>
        <v>15.67409432377119</v>
      </c>
      <c r="AV177">
        <v>100</v>
      </c>
      <c r="AW177" s="235">
        <f t="shared" si="113"/>
        <v>62.766666666666666</v>
      </c>
      <c r="AX177" s="235">
        <f t="shared" si="114"/>
        <v>80.98511149172171</v>
      </c>
      <c r="AY177" s="235">
        <f t="shared" si="115"/>
        <v>44.548221841611614</v>
      </c>
      <c r="AZ177" s="235">
        <f t="shared" si="116"/>
        <v>2941.6666666666665</v>
      </c>
      <c r="BA177" s="235">
        <f t="shared" si="117"/>
        <v>4966.9775952753826</v>
      </c>
      <c r="BB177" s="235">
        <f t="shared" si="118"/>
        <v>916.35573805795048</v>
      </c>
      <c r="BC177" s="235">
        <f t="shared" si="119"/>
        <v>53.18888888888889</v>
      </c>
      <c r="BD177" s="235">
        <f t="shared" si="120"/>
        <v>112.67052202318322</v>
      </c>
      <c r="BE177" s="235">
        <f t="shared" si="121"/>
        <v>-6.2927442454054372</v>
      </c>
      <c r="BF177" s="235">
        <f t="shared" si="122"/>
        <v>3577.2222222222222</v>
      </c>
      <c r="BG177" s="235">
        <f t="shared" si="123"/>
        <v>5636.1265941907786</v>
      </c>
      <c r="BH177" s="235">
        <f t="shared" si="124"/>
        <v>1518.3178502536657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5.4</v>
      </c>
      <c r="CE177" s="102">
        <f t="shared" si="130"/>
        <v>12.1</v>
      </c>
      <c r="CF177" s="102">
        <f t="shared" si="131"/>
        <v>95.2</v>
      </c>
      <c r="CG177" s="102">
        <f t="shared" si="132"/>
        <v>8</v>
      </c>
      <c r="CH177" s="102">
        <f t="shared" si="133"/>
        <v>3.7</v>
      </c>
      <c r="CI177" s="102">
        <f t="shared" si="134"/>
        <v>46.9</v>
      </c>
      <c r="CJ177" s="102">
        <f t="shared" si="135"/>
        <v>2.2999999999999998</v>
      </c>
      <c r="CK177" s="102">
        <f t="shared" si="136"/>
        <v>38</v>
      </c>
      <c r="CL177" s="102">
        <f t="shared" si="137"/>
        <v>75</v>
      </c>
      <c r="CM177" s="102">
        <f t="shared" si="138"/>
        <v>4400</v>
      </c>
      <c r="CN177" s="102">
        <f t="shared" si="139"/>
        <v>83</v>
      </c>
      <c r="CO177" s="102">
        <f t="shared" si="140"/>
        <v>4700</v>
      </c>
      <c r="CP177" s="102" t="str">
        <f t="shared" si="141"/>
        <v/>
      </c>
    </row>
    <row r="178" spans="2:94">
      <c r="B178" t="s">
        <v>252</v>
      </c>
      <c r="C178" s="231">
        <v>45309</v>
      </c>
      <c r="D178" s="233">
        <v>0.2</v>
      </c>
      <c r="E178" s="233">
        <v>13.9</v>
      </c>
      <c r="F178" s="235">
        <v>95</v>
      </c>
      <c r="G178" s="233">
        <v>7.9</v>
      </c>
      <c r="H178" s="233">
        <v>4.5999999999999996</v>
      </c>
      <c r="I178" s="233">
        <v>44</v>
      </c>
      <c r="J178" s="233" t="s">
        <v>367</v>
      </c>
      <c r="K178" s="235">
        <v>38</v>
      </c>
      <c r="L178" s="235">
        <v>63</v>
      </c>
      <c r="M178" s="235">
        <v>3800</v>
      </c>
      <c r="N178" s="235">
        <v>110</v>
      </c>
      <c r="O178" s="235">
        <v>4500</v>
      </c>
      <c r="P178" t="s">
        <v>418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10.332000000000001</v>
      </c>
      <c r="AB178" s="233">
        <f t="shared" si="96"/>
        <v>12.739174193481931</v>
      </c>
      <c r="AC178" s="233">
        <f t="shared" si="97"/>
        <v>7.9248258065180703</v>
      </c>
      <c r="AD178">
        <v>2.95</v>
      </c>
      <c r="AE178" s="233">
        <f t="shared" si="98"/>
        <v>7.9374301675977676</v>
      </c>
      <c r="AF178" s="233">
        <f t="shared" si="99"/>
        <v>8.0830597168027865</v>
      </c>
      <c r="AG178" s="233">
        <f t="shared" si="100"/>
        <v>7.7918006183927488</v>
      </c>
      <c r="AH178">
        <v>6.5</v>
      </c>
      <c r="AI178" s="233">
        <f t="shared" si="101"/>
        <v>3.3601117318435763</v>
      </c>
      <c r="AJ178" s="233">
        <f t="shared" si="102"/>
        <v>6.3851512410714601</v>
      </c>
      <c r="AK178" s="233">
        <f t="shared" si="103"/>
        <v>0.33507222261569281</v>
      </c>
      <c r="AL178">
        <v>7</v>
      </c>
      <c r="AM178" s="233">
        <f t="shared" si="104"/>
        <v>48.104347826086951</v>
      </c>
      <c r="AN178" s="233">
        <f t="shared" si="105"/>
        <v>52.277593646348265</v>
      </c>
      <c r="AO178" s="233">
        <f t="shared" si="106"/>
        <v>43.931102005825636</v>
      </c>
      <c r="AP178" s="233" t="str">
        <f t="shared" si="107"/>
        <v/>
      </c>
      <c r="AQ178" s="233" t="e">
        <f t="shared" si="108"/>
        <v>#VALUE!</v>
      </c>
      <c r="AR178" s="233" t="e">
        <f t="shared" si="109"/>
        <v>#VALUE!</v>
      </c>
      <c r="AS178" s="235">
        <f t="shared" si="110"/>
        <v>33.105027932960894</v>
      </c>
      <c r="AT178" s="235">
        <f t="shared" si="111"/>
        <v>50.535961542150602</v>
      </c>
      <c r="AU178" s="235">
        <f t="shared" si="112"/>
        <v>15.67409432377119</v>
      </c>
      <c r="AV178">
        <v>100</v>
      </c>
      <c r="AW178" s="235">
        <f t="shared" si="113"/>
        <v>62.766666666666666</v>
      </c>
      <c r="AX178" s="235">
        <f t="shared" si="114"/>
        <v>80.98511149172171</v>
      </c>
      <c r="AY178" s="235">
        <f t="shared" si="115"/>
        <v>44.548221841611614</v>
      </c>
      <c r="AZ178" s="235">
        <f t="shared" si="116"/>
        <v>2941.6666666666665</v>
      </c>
      <c r="BA178" s="235">
        <f t="shared" si="117"/>
        <v>4966.9775952753826</v>
      </c>
      <c r="BB178" s="235">
        <f t="shared" si="118"/>
        <v>916.35573805795048</v>
      </c>
      <c r="BC178" s="235">
        <f t="shared" si="119"/>
        <v>53.18888888888889</v>
      </c>
      <c r="BD178" s="235">
        <f t="shared" si="120"/>
        <v>112.67052202318322</v>
      </c>
      <c r="BE178" s="235">
        <f t="shared" si="121"/>
        <v>-6.2927442454054372</v>
      </c>
      <c r="BF178" s="235">
        <f t="shared" si="122"/>
        <v>3577.2222222222222</v>
      </c>
      <c r="BG178" s="235">
        <f t="shared" si="123"/>
        <v>5636.1265941907786</v>
      </c>
      <c r="BH178" s="235">
        <f t="shared" si="124"/>
        <v>1518.3178502536657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0.2</v>
      </c>
      <c r="CE178" s="102">
        <f t="shared" si="130"/>
        <v>13.9</v>
      </c>
      <c r="CF178" s="102">
        <f t="shared" si="131"/>
        <v>95</v>
      </c>
      <c r="CG178" s="102">
        <f t="shared" si="132"/>
        <v>7.9</v>
      </c>
      <c r="CH178" s="102">
        <f t="shared" si="133"/>
        <v>4.5999999999999996</v>
      </c>
      <c r="CI178" s="102">
        <f t="shared" si="134"/>
        <v>44</v>
      </c>
      <c r="CJ178" s="102">
        <f t="shared" si="135"/>
        <v>3</v>
      </c>
      <c r="CK178" s="102">
        <f t="shared" si="136"/>
        <v>38</v>
      </c>
      <c r="CL178" s="102">
        <f t="shared" si="137"/>
        <v>63</v>
      </c>
      <c r="CM178" s="102">
        <f t="shared" si="138"/>
        <v>3800</v>
      </c>
      <c r="CN178" s="102">
        <f t="shared" si="139"/>
        <v>110</v>
      </c>
      <c r="CO178" s="102">
        <f t="shared" si="140"/>
        <v>4500</v>
      </c>
      <c r="CP178" s="102" t="str">
        <f t="shared" si="141"/>
        <v>BOD-analys med ATU</v>
      </c>
    </row>
    <row r="179" spans="2:94">
      <c r="B179" t="s">
        <v>252</v>
      </c>
      <c r="C179" s="231">
        <v>45346</v>
      </c>
      <c r="D179" s="233">
        <v>5</v>
      </c>
      <c r="E179" s="233">
        <v>12.7</v>
      </c>
      <c r="F179" s="235">
        <v>100</v>
      </c>
      <c r="G179" s="233">
        <v>7.8</v>
      </c>
      <c r="H179" s="233">
        <v>8.9</v>
      </c>
      <c r="I179" s="233">
        <v>36.6</v>
      </c>
      <c r="J179" s="233">
        <v>1.3</v>
      </c>
      <c r="K179" s="235">
        <v>29</v>
      </c>
      <c r="L179" s="235">
        <v>58</v>
      </c>
      <c r="M179" s="235">
        <v>3700</v>
      </c>
      <c r="N179" s="235" t="s">
        <v>148</v>
      </c>
      <c r="O179" s="235">
        <v>4000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10.332000000000001</v>
      </c>
      <c r="AB179" s="233">
        <f t="shared" si="96"/>
        <v>12.739174193481931</v>
      </c>
      <c r="AC179" s="233">
        <f t="shared" si="97"/>
        <v>7.9248258065180703</v>
      </c>
      <c r="AD179">
        <v>2.95</v>
      </c>
      <c r="AE179" s="233">
        <f t="shared" si="98"/>
        <v>7.9374301675977676</v>
      </c>
      <c r="AF179" s="233">
        <f t="shared" si="99"/>
        <v>8.0830597168027865</v>
      </c>
      <c r="AG179" s="233">
        <f t="shared" si="100"/>
        <v>7.7918006183927488</v>
      </c>
      <c r="AH179">
        <v>6.5</v>
      </c>
      <c r="AI179" s="233">
        <f t="shared" si="101"/>
        <v>3.3601117318435763</v>
      </c>
      <c r="AJ179" s="233">
        <f t="shared" si="102"/>
        <v>6.3851512410714601</v>
      </c>
      <c r="AK179" s="233">
        <f t="shared" si="103"/>
        <v>0.33507222261569281</v>
      </c>
      <c r="AL179">
        <v>7</v>
      </c>
      <c r="AM179" s="233">
        <f t="shared" si="104"/>
        <v>48.104347826086951</v>
      </c>
      <c r="AN179" s="233">
        <f t="shared" si="105"/>
        <v>52.277593646348265</v>
      </c>
      <c r="AO179" s="233">
        <f t="shared" si="106"/>
        <v>43.931102005825636</v>
      </c>
      <c r="AP179" s="233" t="str">
        <f t="shared" si="107"/>
        <v/>
      </c>
      <c r="AQ179" s="233" t="e">
        <f t="shared" si="108"/>
        <v>#VALUE!</v>
      </c>
      <c r="AR179" s="233" t="e">
        <f t="shared" si="109"/>
        <v>#VALUE!</v>
      </c>
      <c r="AS179" s="235">
        <f t="shared" si="110"/>
        <v>33.105027932960894</v>
      </c>
      <c r="AT179" s="235">
        <f t="shared" si="111"/>
        <v>50.535961542150602</v>
      </c>
      <c r="AU179" s="235">
        <f t="shared" si="112"/>
        <v>15.67409432377119</v>
      </c>
      <c r="AV179">
        <v>100</v>
      </c>
      <c r="AW179" s="235">
        <f t="shared" si="113"/>
        <v>62.766666666666666</v>
      </c>
      <c r="AX179" s="235">
        <f t="shared" si="114"/>
        <v>80.98511149172171</v>
      </c>
      <c r="AY179" s="235">
        <f t="shared" si="115"/>
        <v>44.548221841611614</v>
      </c>
      <c r="AZ179" s="235">
        <f t="shared" si="116"/>
        <v>2941.6666666666665</v>
      </c>
      <c r="BA179" s="235">
        <f t="shared" si="117"/>
        <v>4966.9775952753826</v>
      </c>
      <c r="BB179" s="235">
        <f t="shared" si="118"/>
        <v>916.35573805795048</v>
      </c>
      <c r="BC179" s="235">
        <f t="shared" si="119"/>
        <v>53.18888888888889</v>
      </c>
      <c r="BD179" s="235">
        <f t="shared" si="120"/>
        <v>112.67052202318322</v>
      </c>
      <c r="BE179" s="235">
        <f t="shared" si="121"/>
        <v>-6.2927442454054372</v>
      </c>
      <c r="BF179" s="235">
        <f t="shared" si="122"/>
        <v>3577.2222222222222</v>
      </c>
      <c r="BG179" s="235">
        <f t="shared" si="123"/>
        <v>5636.1265941907786</v>
      </c>
      <c r="BH179" s="235">
        <f t="shared" si="124"/>
        <v>1518.3178502536657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5</v>
      </c>
      <c r="CE179" s="102">
        <f t="shared" si="130"/>
        <v>12.7</v>
      </c>
      <c r="CF179" s="102">
        <f t="shared" si="131"/>
        <v>100</v>
      </c>
      <c r="CG179" s="102">
        <f t="shared" si="132"/>
        <v>7.8</v>
      </c>
      <c r="CH179" s="102">
        <f t="shared" si="133"/>
        <v>8.9</v>
      </c>
      <c r="CI179" s="102">
        <f t="shared" si="134"/>
        <v>36.6</v>
      </c>
      <c r="CJ179" s="102">
        <f t="shared" si="135"/>
        <v>1.3</v>
      </c>
      <c r="CK179" s="102">
        <f t="shared" si="136"/>
        <v>29</v>
      </c>
      <c r="CL179" s="102">
        <f t="shared" si="137"/>
        <v>58</v>
      </c>
      <c r="CM179" s="102">
        <f t="shared" si="138"/>
        <v>3700</v>
      </c>
      <c r="CN179" s="102">
        <f t="shared" si="139"/>
        <v>10</v>
      </c>
      <c r="CO179" s="102">
        <f t="shared" si="140"/>
        <v>4000</v>
      </c>
      <c r="CP179" s="102" t="str">
        <f t="shared" si="141"/>
        <v/>
      </c>
    </row>
    <row r="180" spans="2:94">
      <c r="B180" t="s">
        <v>252</v>
      </c>
      <c r="C180" s="231">
        <v>45371</v>
      </c>
      <c r="D180" s="233">
        <v>6.6</v>
      </c>
      <c r="E180" s="233">
        <v>11.3</v>
      </c>
      <c r="F180" s="235">
        <v>92</v>
      </c>
      <c r="G180" s="233">
        <v>8</v>
      </c>
      <c r="H180" s="233">
        <v>2</v>
      </c>
      <c r="I180" s="233">
        <v>43.9</v>
      </c>
      <c r="J180" s="233">
        <v>1.9</v>
      </c>
      <c r="K180" s="235">
        <v>22</v>
      </c>
      <c r="L180" s="235">
        <v>48</v>
      </c>
      <c r="M180" s="235">
        <v>2600</v>
      </c>
      <c r="N180" s="235">
        <v>48</v>
      </c>
      <c r="O180" s="235">
        <v>3200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10.332000000000001</v>
      </c>
      <c r="AB180" s="233">
        <f t="shared" si="96"/>
        <v>12.739174193481931</v>
      </c>
      <c r="AC180" s="233">
        <f t="shared" si="97"/>
        <v>7.9248258065180703</v>
      </c>
      <c r="AD180">
        <v>2.95</v>
      </c>
      <c r="AE180" s="233">
        <f t="shared" si="98"/>
        <v>7.9374301675977676</v>
      </c>
      <c r="AF180" s="233">
        <f t="shared" si="99"/>
        <v>8.0830597168027865</v>
      </c>
      <c r="AG180" s="233">
        <f t="shared" si="100"/>
        <v>7.7918006183927488</v>
      </c>
      <c r="AH180">
        <v>6.5</v>
      </c>
      <c r="AI180" s="233">
        <f t="shared" si="101"/>
        <v>3.3601117318435763</v>
      </c>
      <c r="AJ180" s="233">
        <f t="shared" si="102"/>
        <v>6.3851512410714601</v>
      </c>
      <c r="AK180" s="233">
        <f t="shared" si="103"/>
        <v>0.33507222261569281</v>
      </c>
      <c r="AL180">
        <v>7</v>
      </c>
      <c r="AM180" s="233">
        <f t="shared" si="104"/>
        <v>48.104347826086951</v>
      </c>
      <c r="AN180" s="233">
        <f t="shared" si="105"/>
        <v>52.277593646348265</v>
      </c>
      <c r="AO180" s="233">
        <f t="shared" si="106"/>
        <v>43.931102005825636</v>
      </c>
      <c r="AP180" s="233" t="str">
        <f t="shared" si="107"/>
        <v/>
      </c>
      <c r="AQ180" s="233" t="e">
        <f t="shared" si="108"/>
        <v>#VALUE!</v>
      </c>
      <c r="AR180" s="233" t="e">
        <f t="shared" si="109"/>
        <v>#VALUE!</v>
      </c>
      <c r="AS180" s="235">
        <f t="shared" si="110"/>
        <v>33.105027932960894</v>
      </c>
      <c r="AT180" s="235">
        <f t="shared" si="111"/>
        <v>50.535961542150602</v>
      </c>
      <c r="AU180" s="235">
        <f t="shared" si="112"/>
        <v>15.67409432377119</v>
      </c>
      <c r="AV180">
        <v>100</v>
      </c>
      <c r="AW180" s="235">
        <f t="shared" si="113"/>
        <v>62.766666666666666</v>
      </c>
      <c r="AX180" s="235">
        <f t="shared" si="114"/>
        <v>80.98511149172171</v>
      </c>
      <c r="AY180" s="235">
        <f t="shared" si="115"/>
        <v>44.548221841611614</v>
      </c>
      <c r="AZ180" s="235">
        <f t="shared" si="116"/>
        <v>2941.6666666666665</v>
      </c>
      <c r="BA180" s="235">
        <f t="shared" si="117"/>
        <v>4966.9775952753826</v>
      </c>
      <c r="BB180" s="235">
        <f t="shared" si="118"/>
        <v>916.35573805795048</v>
      </c>
      <c r="BC180" s="235">
        <f t="shared" si="119"/>
        <v>53.18888888888889</v>
      </c>
      <c r="BD180" s="235">
        <f t="shared" si="120"/>
        <v>112.67052202318322</v>
      </c>
      <c r="BE180" s="235">
        <f t="shared" si="121"/>
        <v>-6.2927442454054372</v>
      </c>
      <c r="BF180" s="235">
        <f t="shared" si="122"/>
        <v>3577.2222222222222</v>
      </c>
      <c r="BG180" s="235">
        <f t="shared" si="123"/>
        <v>5636.1265941907786</v>
      </c>
      <c r="BH180" s="235">
        <f t="shared" si="124"/>
        <v>1518.3178502536657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6.6</v>
      </c>
      <c r="CE180" s="102">
        <f t="shared" si="130"/>
        <v>11.3</v>
      </c>
      <c r="CF180" s="102">
        <f t="shared" si="131"/>
        <v>92</v>
      </c>
      <c r="CG180" s="102">
        <f t="shared" si="132"/>
        <v>8</v>
      </c>
      <c r="CH180" s="102">
        <f t="shared" si="133"/>
        <v>2</v>
      </c>
      <c r="CI180" s="102">
        <f t="shared" si="134"/>
        <v>43.9</v>
      </c>
      <c r="CJ180" s="102">
        <f t="shared" si="135"/>
        <v>1.9</v>
      </c>
      <c r="CK180" s="102">
        <f t="shared" si="136"/>
        <v>22</v>
      </c>
      <c r="CL180" s="102">
        <f t="shared" si="137"/>
        <v>48</v>
      </c>
      <c r="CM180" s="102">
        <f t="shared" si="138"/>
        <v>2600</v>
      </c>
      <c r="CN180" s="102">
        <f t="shared" si="139"/>
        <v>48</v>
      </c>
      <c r="CO180" s="102">
        <f t="shared" si="140"/>
        <v>3200</v>
      </c>
      <c r="CP180" s="102" t="str">
        <f t="shared" si="141"/>
        <v/>
      </c>
    </row>
    <row r="181" spans="2:94">
      <c r="B181" t="s">
        <v>252</v>
      </c>
      <c r="C181" s="231">
        <v>45398</v>
      </c>
      <c r="D181" s="233">
        <v>11</v>
      </c>
      <c r="E181" s="233">
        <v>11.1</v>
      </c>
      <c r="F181" s="235">
        <v>101</v>
      </c>
      <c r="G181" s="233">
        <v>8.1</v>
      </c>
      <c r="H181" s="233">
        <v>4.5999999999999996</v>
      </c>
      <c r="I181" s="233">
        <v>45.3</v>
      </c>
      <c r="J181" s="233">
        <v>2.4</v>
      </c>
      <c r="K181" s="235">
        <v>6.6</v>
      </c>
      <c r="L181" s="235">
        <v>42</v>
      </c>
      <c r="M181" s="235">
        <v>2700</v>
      </c>
      <c r="N181" s="235">
        <v>14</v>
      </c>
      <c r="O181" s="235">
        <v>3900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10.332000000000001</v>
      </c>
      <c r="AB181" s="233">
        <f t="shared" si="96"/>
        <v>12.739174193481931</v>
      </c>
      <c r="AC181" s="233">
        <f t="shared" si="97"/>
        <v>7.9248258065180703</v>
      </c>
      <c r="AD181">
        <v>2.95</v>
      </c>
      <c r="AE181" s="233">
        <f t="shared" si="98"/>
        <v>7.9374301675977676</v>
      </c>
      <c r="AF181" s="233">
        <f t="shared" si="99"/>
        <v>8.0830597168027865</v>
      </c>
      <c r="AG181" s="233">
        <f t="shared" si="100"/>
        <v>7.7918006183927488</v>
      </c>
      <c r="AH181">
        <v>6.5</v>
      </c>
      <c r="AI181" s="233">
        <f t="shared" si="101"/>
        <v>3.3601117318435763</v>
      </c>
      <c r="AJ181" s="233">
        <f t="shared" si="102"/>
        <v>6.3851512410714601</v>
      </c>
      <c r="AK181" s="233">
        <f t="shared" si="103"/>
        <v>0.33507222261569281</v>
      </c>
      <c r="AL181">
        <v>7</v>
      </c>
      <c r="AM181" s="233">
        <f t="shared" si="104"/>
        <v>48.104347826086951</v>
      </c>
      <c r="AN181" s="233">
        <f t="shared" si="105"/>
        <v>52.277593646348265</v>
      </c>
      <c r="AO181" s="233">
        <f t="shared" si="106"/>
        <v>43.931102005825636</v>
      </c>
      <c r="AP181" s="233" t="str">
        <f t="shared" si="107"/>
        <v/>
      </c>
      <c r="AQ181" s="233" t="e">
        <f t="shared" si="108"/>
        <v>#VALUE!</v>
      </c>
      <c r="AR181" s="233" t="e">
        <f t="shared" si="109"/>
        <v>#VALUE!</v>
      </c>
      <c r="AS181" s="235">
        <f t="shared" si="110"/>
        <v>33.105027932960894</v>
      </c>
      <c r="AT181" s="235">
        <f t="shared" si="111"/>
        <v>50.535961542150602</v>
      </c>
      <c r="AU181" s="235">
        <f t="shared" si="112"/>
        <v>15.67409432377119</v>
      </c>
      <c r="AV181">
        <v>100</v>
      </c>
      <c r="AW181" s="235">
        <f t="shared" si="113"/>
        <v>62.766666666666666</v>
      </c>
      <c r="AX181" s="235">
        <f t="shared" si="114"/>
        <v>80.98511149172171</v>
      </c>
      <c r="AY181" s="235">
        <f t="shared" si="115"/>
        <v>44.548221841611614</v>
      </c>
      <c r="AZ181" s="235">
        <f t="shared" si="116"/>
        <v>2941.6666666666665</v>
      </c>
      <c r="BA181" s="235">
        <f t="shared" si="117"/>
        <v>4966.9775952753826</v>
      </c>
      <c r="BB181" s="235">
        <f t="shared" si="118"/>
        <v>916.35573805795048</v>
      </c>
      <c r="BC181" s="235">
        <f t="shared" si="119"/>
        <v>53.18888888888889</v>
      </c>
      <c r="BD181" s="235">
        <f t="shared" si="120"/>
        <v>112.67052202318322</v>
      </c>
      <c r="BE181" s="235">
        <f t="shared" si="121"/>
        <v>-6.2927442454054372</v>
      </c>
      <c r="BF181" s="235">
        <f t="shared" si="122"/>
        <v>3577.2222222222222</v>
      </c>
      <c r="BG181" s="235">
        <f t="shared" si="123"/>
        <v>5636.1265941907786</v>
      </c>
      <c r="BH181" s="235">
        <f t="shared" si="124"/>
        <v>1518.3178502536657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11</v>
      </c>
      <c r="CE181" s="102">
        <f t="shared" si="130"/>
        <v>11.1</v>
      </c>
      <c r="CF181" s="102">
        <f t="shared" si="131"/>
        <v>101</v>
      </c>
      <c r="CG181" s="102">
        <f t="shared" si="132"/>
        <v>8.1</v>
      </c>
      <c r="CH181" s="102">
        <f t="shared" si="133"/>
        <v>4.5999999999999996</v>
      </c>
      <c r="CI181" s="102">
        <f t="shared" si="134"/>
        <v>45.3</v>
      </c>
      <c r="CJ181" s="102">
        <f t="shared" si="135"/>
        <v>2.4</v>
      </c>
      <c r="CK181" s="102">
        <f t="shared" si="136"/>
        <v>6.6</v>
      </c>
      <c r="CL181" s="102">
        <f t="shared" si="137"/>
        <v>42</v>
      </c>
      <c r="CM181" s="102">
        <f t="shared" si="138"/>
        <v>2700</v>
      </c>
      <c r="CN181" s="102">
        <f t="shared" si="139"/>
        <v>14</v>
      </c>
      <c r="CO181" s="102">
        <f t="shared" si="140"/>
        <v>3900</v>
      </c>
      <c r="CP181" s="102" t="str">
        <f t="shared" si="141"/>
        <v/>
      </c>
    </row>
    <row r="182" spans="2:94">
      <c r="B182" t="s">
        <v>252</v>
      </c>
      <c r="C182" s="231">
        <v>45427</v>
      </c>
      <c r="D182" s="233">
        <v>16.7</v>
      </c>
      <c r="E182" s="233">
        <v>8.6</v>
      </c>
      <c r="F182" s="235">
        <v>89</v>
      </c>
      <c r="G182" s="233">
        <v>8</v>
      </c>
      <c r="H182" s="233">
        <v>2.2999999999999998</v>
      </c>
      <c r="I182" s="233">
        <v>46.5</v>
      </c>
      <c r="J182" s="233">
        <v>1.4</v>
      </c>
      <c r="K182" s="235">
        <v>17</v>
      </c>
      <c r="L182" s="235">
        <v>48</v>
      </c>
      <c r="M182" s="235">
        <v>2000</v>
      </c>
      <c r="N182" s="235">
        <v>23</v>
      </c>
      <c r="O182" s="235">
        <v>2600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10.332000000000001</v>
      </c>
      <c r="AB182" s="233">
        <f t="shared" si="96"/>
        <v>12.739174193481931</v>
      </c>
      <c r="AC182" s="233">
        <f t="shared" si="97"/>
        <v>7.9248258065180703</v>
      </c>
      <c r="AD182">
        <v>2.95</v>
      </c>
      <c r="AE182" s="233">
        <f t="shared" si="98"/>
        <v>7.9374301675977676</v>
      </c>
      <c r="AF182" s="233">
        <f t="shared" si="99"/>
        <v>8.0830597168027865</v>
      </c>
      <c r="AG182" s="233">
        <f t="shared" si="100"/>
        <v>7.7918006183927488</v>
      </c>
      <c r="AH182">
        <v>6.5</v>
      </c>
      <c r="AI182" s="233">
        <f t="shared" si="101"/>
        <v>3.3601117318435763</v>
      </c>
      <c r="AJ182" s="233">
        <f t="shared" si="102"/>
        <v>6.3851512410714601</v>
      </c>
      <c r="AK182" s="233">
        <f t="shared" si="103"/>
        <v>0.33507222261569281</v>
      </c>
      <c r="AL182">
        <v>7</v>
      </c>
      <c r="AM182" s="233">
        <f t="shared" si="104"/>
        <v>48.104347826086951</v>
      </c>
      <c r="AN182" s="233">
        <f t="shared" si="105"/>
        <v>52.277593646348265</v>
      </c>
      <c r="AO182" s="233">
        <f t="shared" si="106"/>
        <v>43.931102005825636</v>
      </c>
      <c r="AP182" s="233" t="str">
        <f t="shared" si="107"/>
        <v/>
      </c>
      <c r="AQ182" s="233" t="e">
        <f t="shared" si="108"/>
        <v>#VALUE!</v>
      </c>
      <c r="AR182" s="233" t="e">
        <f t="shared" si="109"/>
        <v>#VALUE!</v>
      </c>
      <c r="AS182" s="235">
        <f t="shared" si="110"/>
        <v>33.105027932960894</v>
      </c>
      <c r="AT182" s="235">
        <f t="shared" si="111"/>
        <v>50.535961542150602</v>
      </c>
      <c r="AU182" s="235">
        <f t="shared" si="112"/>
        <v>15.67409432377119</v>
      </c>
      <c r="AV182">
        <v>100</v>
      </c>
      <c r="AW182" s="235">
        <f t="shared" si="113"/>
        <v>62.766666666666666</v>
      </c>
      <c r="AX182" s="235">
        <f t="shared" si="114"/>
        <v>80.98511149172171</v>
      </c>
      <c r="AY182" s="235">
        <f t="shared" si="115"/>
        <v>44.548221841611614</v>
      </c>
      <c r="AZ182" s="235">
        <f t="shared" si="116"/>
        <v>2941.6666666666665</v>
      </c>
      <c r="BA182" s="235">
        <f t="shared" si="117"/>
        <v>4966.9775952753826</v>
      </c>
      <c r="BB182" s="235">
        <f t="shared" si="118"/>
        <v>916.35573805795048</v>
      </c>
      <c r="BC182" s="235">
        <f t="shared" si="119"/>
        <v>53.18888888888889</v>
      </c>
      <c r="BD182" s="235">
        <f t="shared" si="120"/>
        <v>112.67052202318322</v>
      </c>
      <c r="BE182" s="235">
        <f t="shared" si="121"/>
        <v>-6.2927442454054372</v>
      </c>
      <c r="BF182" s="235">
        <f t="shared" si="122"/>
        <v>3577.2222222222222</v>
      </c>
      <c r="BG182" s="235">
        <f t="shared" si="123"/>
        <v>5636.1265941907786</v>
      </c>
      <c r="BH182" s="235">
        <f t="shared" si="124"/>
        <v>1518.3178502536657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16.7</v>
      </c>
      <c r="CE182" s="102">
        <f t="shared" si="130"/>
        <v>8.6</v>
      </c>
      <c r="CF182" s="102">
        <f t="shared" si="131"/>
        <v>89</v>
      </c>
      <c r="CG182" s="102">
        <f t="shared" si="132"/>
        <v>8</v>
      </c>
      <c r="CH182" s="102">
        <f t="shared" si="133"/>
        <v>2.2999999999999998</v>
      </c>
      <c r="CI182" s="102">
        <f t="shared" si="134"/>
        <v>46.5</v>
      </c>
      <c r="CJ182" s="102">
        <f t="shared" si="135"/>
        <v>1.4</v>
      </c>
      <c r="CK182" s="102">
        <f t="shared" si="136"/>
        <v>17</v>
      </c>
      <c r="CL182" s="102">
        <f t="shared" si="137"/>
        <v>48</v>
      </c>
      <c r="CM182" s="102">
        <f t="shared" si="138"/>
        <v>2000</v>
      </c>
      <c r="CN182" s="102">
        <f t="shared" si="139"/>
        <v>23</v>
      </c>
      <c r="CO182" s="102">
        <f t="shared" si="140"/>
        <v>2600</v>
      </c>
      <c r="CP182" s="102" t="str">
        <f t="shared" si="141"/>
        <v/>
      </c>
    </row>
    <row r="183" spans="2:94">
      <c r="B183" t="s">
        <v>252</v>
      </c>
      <c r="C183" s="231">
        <v>45456</v>
      </c>
      <c r="D183" s="233">
        <v>16.5</v>
      </c>
      <c r="E183" s="233">
        <v>8.6</v>
      </c>
      <c r="F183" s="235">
        <v>88</v>
      </c>
      <c r="G183" s="233">
        <v>8</v>
      </c>
      <c r="H183" s="233">
        <v>1.2</v>
      </c>
      <c r="I183" s="233">
        <v>47.3</v>
      </c>
      <c r="J183" s="233">
        <v>1.1000000000000001</v>
      </c>
      <c r="K183" s="235">
        <v>42</v>
      </c>
      <c r="L183" s="235">
        <v>60</v>
      </c>
      <c r="M183" s="235">
        <v>1200</v>
      </c>
      <c r="N183" s="235">
        <v>27</v>
      </c>
      <c r="O183" s="235">
        <v>1800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10.332000000000001</v>
      </c>
      <c r="AB183" s="233">
        <f t="shared" si="96"/>
        <v>12.739174193481931</v>
      </c>
      <c r="AC183" s="233">
        <f t="shared" si="97"/>
        <v>7.9248258065180703</v>
      </c>
      <c r="AD183">
        <v>2.95</v>
      </c>
      <c r="AE183" s="233">
        <f t="shared" si="98"/>
        <v>7.9374301675977676</v>
      </c>
      <c r="AF183" s="233">
        <f t="shared" si="99"/>
        <v>8.0830597168027865</v>
      </c>
      <c r="AG183" s="233">
        <f t="shared" si="100"/>
        <v>7.7918006183927488</v>
      </c>
      <c r="AH183">
        <v>6.5</v>
      </c>
      <c r="AI183" s="233">
        <f t="shared" si="101"/>
        <v>3.3601117318435763</v>
      </c>
      <c r="AJ183" s="233">
        <f t="shared" si="102"/>
        <v>6.3851512410714601</v>
      </c>
      <c r="AK183" s="233">
        <f t="shared" si="103"/>
        <v>0.33507222261569281</v>
      </c>
      <c r="AL183">
        <v>7</v>
      </c>
      <c r="AM183" s="233">
        <f t="shared" si="104"/>
        <v>48.104347826086951</v>
      </c>
      <c r="AN183" s="233">
        <f t="shared" si="105"/>
        <v>52.277593646348265</v>
      </c>
      <c r="AO183" s="233">
        <f t="shared" si="106"/>
        <v>43.931102005825636</v>
      </c>
      <c r="AP183" s="233" t="str">
        <f t="shared" si="107"/>
        <v/>
      </c>
      <c r="AQ183" s="233" t="e">
        <f t="shared" si="108"/>
        <v>#VALUE!</v>
      </c>
      <c r="AR183" s="233" t="e">
        <f t="shared" si="109"/>
        <v>#VALUE!</v>
      </c>
      <c r="AS183" s="235">
        <f t="shared" si="110"/>
        <v>33.105027932960894</v>
      </c>
      <c r="AT183" s="235">
        <f t="shared" si="111"/>
        <v>50.535961542150602</v>
      </c>
      <c r="AU183" s="235">
        <f t="shared" si="112"/>
        <v>15.67409432377119</v>
      </c>
      <c r="AV183">
        <v>100</v>
      </c>
      <c r="AW183" s="235">
        <f t="shared" si="113"/>
        <v>62.766666666666666</v>
      </c>
      <c r="AX183" s="235">
        <f t="shared" si="114"/>
        <v>80.98511149172171</v>
      </c>
      <c r="AY183" s="235">
        <f t="shared" si="115"/>
        <v>44.548221841611614</v>
      </c>
      <c r="AZ183" s="235">
        <f t="shared" si="116"/>
        <v>2941.6666666666665</v>
      </c>
      <c r="BA183" s="235">
        <f t="shared" si="117"/>
        <v>4966.9775952753826</v>
      </c>
      <c r="BB183" s="235">
        <f t="shared" si="118"/>
        <v>916.35573805795048</v>
      </c>
      <c r="BC183" s="235">
        <f t="shared" si="119"/>
        <v>53.18888888888889</v>
      </c>
      <c r="BD183" s="235">
        <f t="shared" si="120"/>
        <v>112.67052202318322</v>
      </c>
      <c r="BE183" s="235">
        <f t="shared" si="121"/>
        <v>-6.2927442454054372</v>
      </c>
      <c r="BF183" s="235">
        <f t="shared" si="122"/>
        <v>3577.2222222222222</v>
      </c>
      <c r="BG183" s="235">
        <f t="shared" si="123"/>
        <v>5636.1265941907786</v>
      </c>
      <c r="BH183" s="235">
        <f t="shared" si="124"/>
        <v>1518.3178502536657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16.5</v>
      </c>
      <c r="CE183" s="102">
        <f t="shared" si="130"/>
        <v>8.6</v>
      </c>
      <c r="CF183" s="102">
        <f t="shared" si="131"/>
        <v>88</v>
      </c>
      <c r="CG183" s="102">
        <f t="shared" si="132"/>
        <v>8</v>
      </c>
      <c r="CH183" s="102">
        <f t="shared" si="133"/>
        <v>1.2</v>
      </c>
      <c r="CI183" s="102">
        <f t="shared" si="134"/>
        <v>47.3</v>
      </c>
      <c r="CJ183" s="102">
        <f t="shared" si="135"/>
        <v>1.1000000000000001</v>
      </c>
      <c r="CK183" s="102">
        <f t="shared" si="136"/>
        <v>42</v>
      </c>
      <c r="CL183" s="102">
        <f t="shared" si="137"/>
        <v>60</v>
      </c>
      <c r="CM183" s="102">
        <f t="shared" si="138"/>
        <v>1200</v>
      </c>
      <c r="CN183" s="102">
        <f t="shared" si="139"/>
        <v>27</v>
      </c>
      <c r="CO183" s="102">
        <f t="shared" si="140"/>
        <v>1800</v>
      </c>
      <c r="CP183" s="102" t="str">
        <f t="shared" si="141"/>
        <v/>
      </c>
    </row>
    <row r="184" spans="2:94">
      <c r="B184" t="s">
        <v>252</v>
      </c>
      <c r="C184" s="231">
        <v>45483</v>
      </c>
      <c r="D184" s="233">
        <v>18.8</v>
      </c>
      <c r="E184" s="233">
        <v>8.35</v>
      </c>
      <c r="F184" s="235">
        <v>90</v>
      </c>
      <c r="G184" s="233">
        <v>7.9</v>
      </c>
      <c r="H184" s="233">
        <v>0.82</v>
      </c>
      <c r="I184" s="233">
        <v>42.8</v>
      </c>
      <c r="J184" s="233">
        <v>0.86</v>
      </c>
      <c r="K184" s="235">
        <v>40</v>
      </c>
      <c r="L184" s="235">
        <v>65</v>
      </c>
      <c r="M184" s="235">
        <v>1200</v>
      </c>
      <c r="N184" s="235">
        <v>22</v>
      </c>
      <c r="O184" s="235">
        <v>1400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10.332000000000001</v>
      </c>
      <c r="AB184" s="233">
        <f t="shared" si="96"/>
        <v>12.739174193481931</v>
      </c>
      <c r="AC184" s="233">
        <f t="shared" si="97"/>
        <v>7.9248258065180703</v>
      </c>
      <c r="AD184">
        <v>2.95</v>
      </c>
      <c r="AE184" s="233">
        <f t="shared" si="98"/>
        <v>7.9374301675977676</v>
      </c>
      <c r="AF184" s="233">
        <f t="shared" si="99"/>
        <v>8.0830597168027865</v>
      </c>
      <c r="AG184" s="233">
        <f t="shared" si="100"/>
        <v>7.7918006183927488</v>
      </c>
      <c r="AH184">
        <v>6.5</v>
      </c>
      <c r="AI184" s="233">
        <f t="shared" si="101"/>
        <v>3.3601117318435763</v>
      </c>
      <c r="AJ184" s="233">
        <f t="shared" si="102"/>
        <v>6.3851512410714601</v>
      </c>
      <c r="AK184" s="233">
        <f t="shared" si="103"/>
        <v>0.33507222261569281</v>
      </c>
      <c r="AL184">
        <v>7</v>
      </c>
      <c r="AM184" s="233">
        <f t="shared" si="104"/>
        <v>48.104347826086951</v>
      </c>
      <c r="AN184" s="233">
        <f t="shared" si="105"/>
        <v>52.277593646348265</v>
      </c>
      <c r="AO184" s="233">
        <f t="shared" si="106"/>
        <v>43.931102005825636</v>
      </c>
      <c r="AP184" s="233" t="str">
        <f t="shared" si="107"/>
        <v/>
      </c>
      <c r="AQ184" s="233" t="e">
        <f t="shared" si="108"/>
        <v>#VALUE!</v>
      </c>
      <c r="AR184" s="233" t="e">
        <f t="shared" si="109"/>
        <v>#VALUE!</v>
      </c>
      <c r="AS184" s="235">
        <f t="shared" si="110"/>
        <v>33.105027932960894</v>
      </c>
      <c r="AT184" s="235">
        <f t="shared" si="111"/>
        <v>50.535961542150602</v>
      </c>
      <c r="AU184" s="235">
        <f t="shared" si="112"/>
        <v>15.67409432377119</v>
      </c>
      <c r="AV184">
        <v>100</v>
      </c>
      <c r="AW184" s="235">
        <f t="shared" si="113"/>
        <v>62.766666666666666</v>
      </c>
      <c r="AX184" s="235">
        <f t="shared" si="114"/>
        <v>80.98511149172171</v>
      </c>
      <c r="AY184" s="235">
        <f t="shared" si="115"/>
        <v>44.548221841611614</v>
      </c>
      <c r="AZ184" s="235">
        <f t="shared" si="116"/>
        <v>2941.6666666666665</v>
      </c>
      <c r="BA184" s="235">
        <f t="shared" si="117"/>
        <v>4966.9775952753826</v>
      </c>
      <c r="BB184" s="235">
        <f t="shared" si="118"/>
        <v>916.35573805795048</v>
      </c>
      <c r="BC184" s="235">
        <f t="shared" si="119"/>
        <v>53.18888888888889</v>
      </c>
      <c r="BD184" s="235">
        <f t="shared" si="120"/>
        <v>112.67052202318322</v>
      </c>
      <c r="BE184" s="235">
        <f t="shared" si="121"/>
        <v>-6.2927442454054372</v>
      </c>
      <c r="BF184" s="235">
        <f t="shared" si="122"/>
        <v>3577.2222222222222</v>
      </c>
      <c r="BG184" s="235">
        <f t="shared" si="123"/>
        <v>5636.1265941907786</v>
      </c>
      <c r="BH184" s="235">
        <f t="shared" si="124"/>
        <v>1518.3178502536657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18.8</v>
      </c>
      <c r="CE184" s="102">
        <f t="shared" si="130"/>
        <v>8.35</v>
      </c>
      <c r="CF184" s="102">
        <f t="shared" si="131"/>
        <v>90</v>
      </c>
      <c r="CG184" s="102">
        <f t="shared" si="132"/>
        <v>7.9</v>
      </c>
      <c r="CH184" s="102">
        <f t="shared" si="133"/>
        <v>0.82</v>
      </c>
      <c r="CI184" s="102">
        <f t="shared" si="134"/>
        <v>42.8</v>
      </c>
      <c r="CJ184" s="102">
        <f t="shared" si="135"/>
        <v>0.86</v>
      </c>
      <c r="CK184" s="102">
        <f t="shared" si="136"/>
        <v>40</v>
      </c>
      <c r="CL184" s="102">
        <f t="shared" si="137"/>
        <v>65</v>
      </c>
      <c r="CM184" s="102">
        <f t="shared" si="138"/>
        <v>1200</v>
      </c>
      <c r="CN184" s="102">
        <f t="shared" si="139"/>
        <v>22</v>
      </c>
      <c r="CO184" s="102">
        <f t="shared" si="140"/>
        <v>1400</v>
      </c>
      <c r="CP184" s="102" t="str">
        <f t="shared" si="141"/>
        <v/>
      </c>
    </row>
    <row r="185" spans="2:94">
      <c r="B185" t="s">
        <v>252</v>
      </c>
      <c r="C185" s="231">
        <v>45524</v>
      </c>
      <c r="D185" s="233">
        <v>19.8</v>
      </c>
      <c r="E185" s="233">
        <v>8.1</v>
      </c>
      <c r="F185" s="235">
        <v>89</v>
      </c>
      <c r="G185" s="233">
        <v>7.8</v>
      </c>
      <c r="H185" s="233">
        <v>1.4</v>
      </c>
      <c r="I185" s="233">
        <v>45.5</v>
      </c>
      <c r="J185" s="233">
        <v>0.72</v>
      </c>
      <c r="K185" s="235">
        <v>9.6999999999999993</v>
      </c>
      <c r="L185" s="235">
        <v>70</v>
      </c>
      <c r="M185" s="235">
        <v>660</v>
      </c>
      <c r="N185" s="235">
        <v>15</v>
      </c>
      <c r="O185" s="235">
        <v>1100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10.332000000000001</v>
      </c>
      <c r="AB185" s="233">
        <f t="shared" si="96"/>
        <v>12.739174193481931</v>
      </c>
      <c r="AC185" s="233">
        <f t="shared" si="97"/>
        <v>7.9248258065180703</v>
      </c>
      <c r="AD185">
        <v>2.95</v>
      </c>
      <c r="AE185" s="233">
        <f t="shared" si="98"/>
        <v>7.9374301675977676</v>
      </c>
      <c r="AF185" s="233">
        <f t="shared" si="99"/>
        <v>8.0830597168027865</v>
      </c>
      <c r="AG185" s="233">
        <f t="shared" si="100"/>
        <v>7.7918006183927488</v>
      </c>
      <c r="AH185">
        <v>6.5</v>
      </c>
      <c r="AI185" s="233">
        <f t="shared" si="101"/>
        <v>3.3601117318435763</v>
      </c>
      <c r="AJ185" s="233">
        <f t="shared" si="102"/>
        <v>6.3851512410714601</v>
      </c>
      <c r="AK185" s="233">
        <f t="shared" si="103"/>
        <v>0.33507222261569281</v>
      </c>
      <c r="AL185">
        <v>7</v>
      </c>
      <c r="AM185" s="233">
        <f t="shared" si="104"/>
        <v>48.104347826086951</v>
      </c>
      <c r="AN185" s="233">
        <f t="shared" si="105"/>
        <v>52.277593646348265</v>
      </c>
      <c r="AO185" s="233">
        <f t="shared" si="106"/>
        <v>43.931102005825636</v>
      </c>
      <c r="AP185" s="233" t="str">
        <f t="shared" si="107"/>
        <v/>
      </c>
      <c r="AQ185" s="233" t="e">
        <f t="shared" si="108"/>
        <v>#VALUE!</v>
      </c>
      <c r="AR185" s="233" t="e">
        <f t="shared" si="109"/>
        <v>#VALUE!</v>
      </c>
      <c r="AS185" s="235">
        <f t="shared" si="110"/>
        <v>33.105027932960894</v>
      </c>
      <c r="AT185" s="235">
        <f t="shared" si="111"/>
        <v>50.535961542150602</v>
      </c>
      <c r="AU185" s="235">
        <f t="shared" si="112"/>
        <v>15.67409432377119</v>
      </c>
      <c r="AV185">
        <v>100</v>
      </c>
      <c r="AW185" s="235">
        <f t="shared" si="113"/>
        <v>62.766666666666666</v>
      </c>
      <c r="AX185" s="235">
        <f t="shared" si="114"/>
        <v>80.98511149172171</v>
      </c>
      <c r="AY185" s="235">
        <f t="shared" si="115"/>
        <v>44.548221841611614</v>
      </c>
      <c r="AZ185" s="235">
        <f t="shared" si="116"/>
        <v>2941.6666666666665</v>
      </c>
      <c r="BA185" s="235">
        <f t="shared" si="117"/>
        <v>4966.9775952753826</v>
      </c>
      <c r="BB185" s="235">
        <f t="shared" si="118"/>
        <v>916.35573805795048</v>
      </c>
      <c r="BC185" s="235">
        <f t="shared" si="119"/>
        <v>53.18888888888889</v>
      </c>
      <c r="BD185" s="235">
        <f t="shared" si="120"/>
        <v>112.67052202318322</v>
      </c>
      <c r="BE185" s="235">
        <f t="shared" si="121"/>
        <v>-6.2927442454054372</v>
      </c>
      <c r="BF185" s="235">
        <f t="shared" si="122"/>
        <v>3577.2222222222222</v>
      </c>
      <c r="BG185" s="235">
        <f t="shared" si="123"/>
        <v>5636.1265941907786</v>
      </c>
      <c r="BH185" s="235">
        <f t="shared" si="124"/>
        <v>1518.3178502536657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19.8</v>
      </c>
      <c r="CE185" s="102">
        <f t="shared" si="130"/>
        <v>8.1</v>
      </c>
      <c r="CF185" s="102">
        <f t="shared" si="131"/>
        <v>89</v>
      </c>
      <c r="CG185" s="102">
        <f t="shared" si="132"/>
        <v>7.8</v>
      </c>
      <c r="CH185" s="102">
        <f t="shared" si="133"/>
        <v>1.4</v>
      </c>
      <c r="CI185" s="102">
        <f t="shared" si="134"/>
        <v>45.5</v>
      </c>
      <c r="CJ185" s="102">
        <f t="shared" si="135"/>
        <v>0.72</v>
      </c>
      <c r="CK185" s="102">
        <f t="shared" si="136"/>
        <v>9.6999999999999993</v>
      </c>
      <c r="CL185" s="102">
        <f t="shared" si="137"/>
        <v>70</v>
      </c>
      <c r="CM185" s="102">
        <f t="shared" si="138"/>
        <v>660</v>
      </c>
      <c r="CN185" s="102">
        <f t="shared" si="139"/>
        <v>15</v>
      </c>
      <c r="CO185" s="102">
        <f t="shared" si="140"/>
        <v>1100</v>
      </c>
      <c r="CP185" s="102" t="str">
        <f t="shared" si="141"/>
        <v/>
      </c>
    </row>
    <row r="186" spans="2:94">
      <c r="B186" t="s">
        <v>252</v>
      </c>
      <c r="C186" s="231">
        <v>45552</v>
      </c>
      <c r="D186" s="233">
        <v>15.4</v>
      </c>
      <c r="E186" s="233">
        <v>8.89</v>
      </c>
      <c r="F186" s="235">
        <v>89</v>
      </c>
      <c r="G186" s="233">
        <v>7.8</v>
      </c>
      <c r="H186" s="233">
        <v>1.3</v>
      </c>
      <c r="I186" s="233">
        <v>42.2</v>
      </c>
      <c r="J186" s="233">
        <v>0.93</v>
      </c>
      <c r="K186" s="235">
        <v>74</v>
      </c>
      <c r="L186" s="235">
        <v>98</v>
      </c>
      <c r="M186" s="235">
        <v>990</v>
      </c>
      <c r="N186" s="235" t="s">
        <v>148</v>
      </c>
      <c r="O186" s="235">
        <v>1400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10.332000000000001</v>
      </c>
      <c r="AB186" s="233">
        <f t="shared" si="96"/>
        <v>12.739174193481931</v>
      </c>
      <c r="AC186" s="233">
        <f t="shared" si="97"/>
        <v>7.9248258065180703</v>
      </c>
      <c r="AD186">
        <v>2.95</v>
      </c>
      <c r="AE186" s="233">
        <f t="shared" si="98"/>
        <v>7.9374301675977676</v>
      </c>
      <c r="AF186" s="233">
        <f t="shared" si="99"/>
        <v>8.0830597168027865</v>
      </c>
      <c r="AG186" s="233">
        <f t="shared" si="100"/>
        <v>7.7918006183927488</v>
      </c>
      <c r="AH186">
        <v>6.5</v>
      </c>
      <c r="AI186" s="233">
        <f t="shared" si="101"/>
        <v>3.3601117318435763</v>
      </c>
      <c r="AJ186" s="233">
        <f t="shared" si="102"/>
        <v>6.3851512410714601</v>
      </c>
      <c r="AK186" s="233">
        <f t="shared" si="103"/>
        <v>0.33507222261569281</v>
      </c>
      <c r="AL186">
        <v>7</v>
      </c>
      <c r="AM186" s="233">
        <f t="shared" si="104"/>
        <v>48.104347826086951</v>
      </c>
      <c r="AN186" s="233">
        <f t="shared" si="105"/>
        <v>52.277593646348265</v>
      </c>
      <c r="AO186" s="233">
        <f t="shared" si="106"/>
        <v>43.931102005825636</v>
      </c>
      <c r="AP186" s="233" t="str">
        <f t="shared" si="107"/>
        <v/>
      </c>
      <c r="AQ186" s="233" t="e">
        <f t="shared" si="108"/>
        <v>#VALUE!</v>
      </c>
      <c r="AR186" s="233" t="e">
        <f t="shared" si="109"/>
        <v>#VALUE!</v>
      </c>
      <c r="AS186" s="235">
        <f t="shared" si="110"/>
        <v>33.105027932960894</v>
      </c>
      <c r="AT186" s="235">
        <f t="shared" si="111"/>
        <v>50.535961542150602</v>
      </c>
      <c r="AU186" s="235">
        <f t="shared" si="112"/>
        <v>15.67409432377119</v>
      </c>
      <c r="AV186">
        <v>100</v>
      </c>
      <c r="AW186" s="235">
        <f t="shared" si="113"/>
        <v>62.766666666666666</v>
      </c>
      <c r="AX186" s="235">
        <f t="shared" si="114"/>
        <v>80.98511149172171</v>
      </c>
      <c r="AY186" s="235">
        <f t="shared" si="115"/>
        <v>44.548221841611614</v>
      </c>
      <c r="AZ186" s="235">
        <f t="shared" si="116"/>
        <v>2941.6666666666665</v>
      </c>
      <c r="BA186" s="235">
        <f t="shared" si="117"/>
        <v>4966.9775952753826</v>
      </c>
      <c r="BB186" s="235">
        <f t="shared" si="118"/>
        <v>916.35573805795048</v>
      </c>
      <c r="BC186" s="235">
        <f t="shared" si="119"/>
        <v>53.18888888888889</v>
      </c>
      <c r="BD186" s="235">
        <f t="shared" si="120"/>
        <v>112.67052202318322</v>
      </c>
      <c r="BE186" s="235">
        <f t="shared" si="121"/>
        <v>-6.2927442454054372</v>
      </c>
      <c r="BF186" s="235">
        <f t="shared" si="122"/>
        <v>3577.2222222222222</v>
      </c>
      <c r="BG186" s="235">
        <f t="shared" si="123"/>
        <v>5636.1265941907786</v>
      </c>
      <c r="BH186" s="235">
        <f t="shared" si="124"/>
        <v>1518.3178502536657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15.4</v>
      </c>
      <c r="CE186" s="102">
        <f t="shared" si="130"/>
        <v>8.89</v>
      </c>
      <c r="CF186" s="102">
        <f t="shared" si="131"/>
        <v>89</v>
      </c>
      <c r="CG186" s="102">
        <f t="shared" si="132"/>
        <v>7.8</v>
      </c>
      <c r="CH186" s="102">
        <f t="shared" si="133"/>
        <v>1.3</v>
      </c>
      <c r="CI186" s="102">
        <f t="shared" si="134"/>
        <v>42.2</v>
      </c>
      <c r="CJ186" s="102">
        <f t="shared" si="135"/>
        <v>0.93</v>
      </c>
      <c r="CK186" s="102">
        <f t="shared" si="136"/>
        <v>74</v>
      </c>
      <c r="CL186" s="102">
        <f t="shared" si="137"/>
        <v>98</v>
      </c>
      <c r="CM186" s="102">
        <f t="shared" si="138"/>
        <v>990</v>
      </c>
      <c r="CN186" s="102">
        <f t="shared" si="139"/>
        <v>10</v>
      </c>
      <c r="CO186" s="102">
        <f t="shared" si="140"/>
        <v>1400</v>
      </c>
      <c r="CP186" s="102" t="str">
        <f t="shared" si="141"/>
        <v/>
      </c>
    </row>
    <row r="187" spans="2:94">
      <c r="B187" t="s">
        <v>252</v>
      </c>
      <c r="C187" s="231">
        <v>45575</v>
      </c>
      <c r="D187" s="233">
        <v>12.4</v>
      </c>
      <c r="E187" s="233">
        <v>9.19</v>
      </c>
      <c r="F187" s="235">
        <v>86</v>
      </c>
      <c r="G187" s="233">
        <v>7.7</v>
      </c>
      <c r="H187" s="233">
        <v>2.5</v>
      </c>
      <c r="I187" s="233">
        <v>44.3</v>
      </c>
      <c r="J187" s="233">
        <v>1.8</v>
      </c>
      <c r="K187" s="235">
        <v>60</v>
      </c>
      <c r="L187" s="235">
        <v>74</v>
      </c>
      <c r="M187" s="235">
        <v>1900</v>
      </c>
      <c r="N187" s="235">
        <v>39</v>
      </c>
      <c r="O187" s="235">
        <v>1900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10.332000000000001</v>
      </c>
      <c r="AB187" s="233">
        <f t="shared" si="96"/>
        <v>12.739174193481931</v>
      </c>
      <c r="AC187" s="233">
        <f t="shared" si="97"/>
        <v>7.9248258065180703</v>
      </c>
      <c r="AD187">
        <v>2.95</v>
      </c>
      <c r="AE187" s="233">
        <f t="shared" si="98"/>
        <v>7.9374301675977676</v>
      </c>
      <c r="AF187" s="233">
        <f t="shared" si="99"/>
        <v>8.0830597168027865</v>
      </c>
      <c r="AG187" s="233">
        <f t="shared" si="100"/>
        <v>7.7918006183927488</v>
      </c>
      <c r="AH187">
        <v>6.5</v>
      </c>
      <c r="AI187" s="233">
        <f t="shared" si="101"/>
        <v>3.3601117318435763</v>
      </c>
      <c r="AJ187" s="233">
        <f t="shared" si="102"/>
        <v>6.3851512410714601</v>
      </c>
      <c r="AK187" s="233">
        <f t="shared" si="103"/>
        <v>0.33507222261569281</v>
      </c>
      <c r="AL187">
        <v>7</v>
      </c>
      <c r="AM187" s="233">
        <f t="shared" si="104"/>
        <v>48.104347826086951</v>
      </c>
      <c r="AN187" s="233">
        <f t="shared" si="105"/>
        <v>52.277593646348265</v>
      </c>
      <c r="AO187" s="233">
        <f t="shared" si="106"/>
        <v>43.931102005825636</v>
      </c>
      <c r="AP187" s="233" t="str">
        <f t="shared" si="107"/>
        <v/>
      </c>
      <c r="AQ187" s="233" t="e">
        <f t="shared" si="108"/>
        <v>#VALUE!</v>
      </c>
      <c r="AR187" s="233" t="e">
        <f t="shared" si="109"/>
        <v>#VALUE!</v>
      </c>
      <c r="AS187" s="235">
        <f t="shared" si="110"/>
        <v>33.105027932960894</v>
      </c>
      <c r="AT187" s="235">
        <f t="shared" si="111"/>
        <v>50.535961542150602</v>
      </c>
      <c r="AU187" s="235">
        <f t="shared" si="112"/>
        <v>15.67409432377119</v>
      </c>
      <c r="AV187">
        <v>100</v>
      </c>
      <c r="AW187" s="235">
        <f t="shared" si="113"/>
        <v>62.766666666666666</v>
      </c>
      <c r="AX187" s="235">
        <f t="shared" si="114"/>
        <v>80.98511149172171</v>
      </c>
      <c r="AY187" s="235">
        <f t="shared" si="115"/>
        <v>44.548221841611614</v>
      </c>
      <c r="AZ187" s="235">
        <f t="shared" si="116"/>
        <v>2941.6666666666665</v>
      </c>
      <c r="BA187" s="235">
        <f t="shared" si="117"/>
        <v>4966.9775952753826</v>
      </c>
      <c r="BB187" s="235">
        <f t="shared" si="118"/>
        <v>916.35573805795048</v>
      </c>
      <c r="BC187" s="235">
        <f t="shared" si="119"/>
        <v>53.18888888888889</v>
      </c>
      <c r="BD187" s="235">
        <f t="shared" si="120"/>
        <v>112.67052202318322</v>
      </c>
      <c r="BE187" s="235">
        <f t="shared" si="121"/>
        <v>-6.2927442454054372</v>
      </c>
      <c r="BF187" s="235">
        <f t="shared" si="122"/>
        <v>3577.2222222222222</v>
      </c>
      <c r="BG187" s="235">
        <f t="shared" si="123"/>
        <v>5636.1265941907786</v>
      </c>
      <c r="BH187" s="235">
        <f t="shared" si="124"/>
        <v>1518.3178502536657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12.4</v>
      </c>
      <c r="CE187" s="102">
        <f t="shared" si="130"/>
        <v>9.19</v>
      </c>
      <c r="CF187" s="102">
        <f t="shared" si="131"/>
        <v>86</v>
      </c>
      <c r="CG187" s="102">
        <f t="shared" si="132"/>
        <v>7.7</v>
      </c>
      <c r="CH187" s="102">
        <f t="shared" si="133"/>
        <v>2.5</v>
      </c>
      <c r="CI187" s="102">
        <f t="shared" si="134"/>
        <v>44.3</v>
      </c>
      <c r="CJ187" s="102">
        <f t="shared" si="135"/>
        <v>1.8</v>
      </c>
      <c r="CK187" s="102">
        <f t="shared" si="136"/>
        <v>60</v>
      </c>
      <c r="CL187" s="102">
        <f t="shared" si="137"/>
        <v>74</v>
      </c>
      <c r="CM187" s="102">
        <f t="shared" si="138"/>
        <v>1900</v>
      </c>
      <c r="CN187" s="102">
        <f t="shared" si="139"/>
        <v>39</v>
      </c>
      <c r="CO187" s="102">
        <f t="shared" si="140"/>
        <v>1900</v>
      </c>
      <c r="CP187" s="102" t="str">
        <f t="shared" si="141"/>
        <v/>
      </c>
    </row>
    <row r="188" spans="2:94">
      <c r="B188" t="s">
        <v>252</v>
      </c>
      <c r="C188" s="231">
        <v>45610</v>
      </c>
      <c r="D188" s="233">
        <v>8.3000000000000007</v>
      </c>
      <c r="E188" s="233">
        <v>11.26</v>
      </c>
      <c r="F188" s="235">
        <v>96</v>
      </c>
      <c r="G188" s="233">
        <v>7.9</v>
      </c>
      <c r="H188" s="233">
        <v>2.1</v>
      </c>
      <c r="I188" s="233">
        <v>46.7</v>
      </c>
      <c r="J188" s="233">
        <v>1.7</v>
      </c>
      <c r="K188" s="235">
        <v>54</v>
      </c>
      <c r="L188" s="235">
        <v>75</v>
      </c>
      <c r="M188" s="235">
        <v>1800</v>
      </c>
      <c r="N188" s="235">
        <v>37</v>
      </c>
      <c r="O188" s="235">
        <v>2100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10.332000000000001</v>
      </c>
      <c r="AB188" s="233">
        <f t="shared" si="96"/>
        <v>12.739174193481931</v>
      </c>
      <c r="AC188" s="233">
        <f t="shared" si="97"/>
        <v>7.9248258065180703</v>
      </c>
      <c r="AD188">
        <v>2.95</v>
      </c>
      <c r="AE188" s="233">
        <f t="shared" si="98"/>
        <v>7.9374301675977676</v>
      </c>
      <c r="AF188" s="233">
        <f t="shared" si="99"/>
        <v>8.0830597168027865</v>
      </c>
      <c r="AG188" s="233">
        <f t="shared" si="100"/>
        <v>7.7918006183927488</v>
      </c>
      <c r="AH188">
        <v>6.5</v>
      </c>
      <c r="AI188" s="233">
        <f t="shared" si="101"/>
        <v>3.3601117318435763</v>
      </c>
      <c r="AJ188" s="233">
        <f t="shared" si="102"/>
        <v>6.3851512410714601</v>
      </c>
      <c r="AK188" s="233">
        <f t="shared" si="103"/>
        <v>0.33507222261569281</v>
      </c>
      <c r="AL188">
        <v>7</v>
      </c>
      <c r="AM188" s="233">
        <f t="shared" si="104"/>
        <v>48.104347826086951</v>
      </c>
      <c r="AN188" s="233">
        <f t="shared" si="105"/>
        <v>52.277593646348265</v>
      </c>
      <c r="AO188" s="233">
        <f t="shared" si="106"/>
        <v>43.931102005825636</v>
      </c>
      <c r="AP188" s="233" t="str">
        <f t="shared" si="107"/>
        <v/>
      </c>
      <c r="AQ188" s="233" t="e">
        <f t="shared" si="108"/>
        <v>#VALUE!</v>
      </c>
      <c r="AR188" s="233" t="e">
        <f t="shared" si="109"/>
        <v>#VALUE!</v>
      </c>
      <c r="AS188" s="235">
        <f t="shared" si="110"/>
        <v>33.105027932960894</v>
      </c>
      <c r="AT188" s="235">
        <f t="shared" si="111"/>
        <v>50.535961542150602</v>
      </c>
      <c r="AU188" s="235">
        <f t="shared" si="112"/>
        <v>15.67409432377119</v>
      </c>
      <c r="AV188">
        <v>100</v>
      </c>
      <c r="AW188" s="235">
        <f t="shared" si="113"/>
        <v>62.766666666666666</v>
      </c>
      <c r="AX188" s="235">
        <f t="shared" si="114"/>
        <v>80.98511149172171</v>
      </c>
      <c r="AY188" s="235">
        <f t="shared" si="115"/>
        <v>44.548221841611614</v>
      </c>
      <c r="AZ188" s="235">
        <f t="shared" si="116"/>
        <v>2941.6666666666665</v>
      </c>
      <c r="BA188" s="235">
        <f t="shared" si="117"/>
        <v>4966.9775952753826</v>
      </c>
      <c r="BB188" s="235">
        <f t="shared" si="118"/>
        <v>916.35573805795048</v>
      </c>
      <c r="BC188" s="235">
        <f t="shared" si="119"/>
        <v>53.18888888888889</v>
      </c>
      <c r="BD188" s="235">
        <f t="shared" si="120"/>
        <v>112.67052202318322</v>
      </c>
      <c r="BE188" s="235">
        <f t="shared" si="121"/>
        <v>-6.2927442454054372</v>
      </c>
      <c r="BF188" s="235">
        <f t="shared" si="122"/>
        <v>3577.2222222222222</v>
      </c>
      <c r="BG188" s="235">
        <f t="shared" si="123"/>
        <v>5636.1265941907786</v>
      </c>
      <c r="BH188" s="235">
        <f t="shared" si="124"/>
        <v>1518.3178502536657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8.3000000000000007</v>
      </c>
      <c r="CE188" s="102">
        <f t="shared" si="130"/>
        <v>11.26</v>
      </c>
      <c r="CF188" s="102">
        <f t="shared" si="131"/>
        <v>96</v>
      </c>
      <c r="CG188" s="102">
        <f t="shared" si="132"/>
        <v>7.9</v>
      </c>
      <c r="CH188" s="102">
        <f t="shared" si="133"/>
        <v>2.1</v>
      </c>
      <c r="CI188" s="102">
        <f t="shared" si="134"/>
        <v>46.7</v>
      </c>
      <c r="CJ188" s="102">
        <f t="shared" si="135"/>
        <v>1.7</v>
      </c>
      <c r="CK188" s="102">
        <f t="shared" si="136"/>
        <v>54</v>
      </c>
      <c r="CL188" s="102">
        <f t="shared" si="137"/>
        <v>75</v>
      </c>
      <c r="CM188" s="102">
        <f t="shared" si="138"/>
        <v>1800</v>
      </c>
      <c r="CN188" s="102">
        <f t="shared" si="139"/>
        <v>37</v>
      </c>
      <c r="CO188" s="102">
        <f t="shared" si="140"/>
        <v>2100</v>
      </c>
      <c r="CP188" s="102" t="str">
        <f t="shared" si="141"/>
        <v/>
      </c>
    </row>
    <row r="189" spans="2:94">
      <c r="B189" t="s">
        <v>252</v>
      </c>
      <c r="C189" s="231">
        <v>45642</v>
      </c>
      <c r="D189" s="233">
        <v>5.3</v>
      </c>
      <c r="E189" s="233">
        <v>12.12</v>
      </c>
      <c r="F189" s="235">
        <v>96</v>
      </c>
      <c r="G189" s="233">
        <v>8</v>
      </c>
      <c r="H189" s="233">
        <v>2.6</v>
      </c>
      <c r="I189" s="233">
        <v>52</v>
      </c>
      <c r="J189" s="233">
        <v>1.4</v>
      </c>
      <c r="K189" s="235">
        <v>44</v>
      </c>
      <c r="L189" s="235">
        <v>63</v>
      </c>
      <c r="M189" s="235">
        <v>3000</v>
      </c>
      <c r="N189" s="235">
        <v>61</v>
      </c>
      <c r="O189" s="235">
        <v>3500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10.332000000000001</v>
      </c>
      <c r="AB189" s="233">
        <f t="shared" si="96"/>
        <v>12.739174193481931</v>
      </c>
      <c r="AC189" s="233">
        <f t="shared" si="97"/>
        <v>7.9248258065180703</v>
      </c>
      <c r="AD189">
        <v>2.95</v>
      </c>
      <c r="AE189" s="233">
        <f t="shared" si="98"/>
        <v>7.9374301675977676</v>
      </c>
      <c r="AF189" s="233">
        <f t="shared" si="99"/>
        <v>8.0830597168027865</v>
      </c>
      <c r="AG189" s="233">
        <f t="shared" si="100"/>
        <v>7.7918006183927488</v>
      </c>
      <c r="AH189">
        <v>6.5</v>
      </c>
      <c r="AI189" s="233">
        <f t="shared" si="101"/>
        <v>3.3601117318435763</v>
      </c>
      <c r="AJ189" s="233">
        <f t="shared" si="102"/>
        <v>6.3851512410714601</v>
      </c>
      <c r="AK189" s="233">
        <f t="shared" si="103"/>
        <v>0.33507222261569281</v>
      </c>
      <c r="AL189">
        <v>7</v>
      </c>
      <c r="AM189" s="233">
        <f t="shared" si="104"/>
        <v>48.104347826086951</v>
      </c>
      <c r="AN189" s="233">
        <f t="shared" si="105"/>
        <v>52.277593646348265</v>
      </c>
      <c r="AO189" s="233">
        <f t="shared" si="106"/>
        <v>43.931102005825636</v>
      </c>
      <c r="AP189" s="233" t="str">
        <f t="shared" si="107"/>
        <v/>
      </c>
      <c r="AQ189" s="233" t="e">
        <f t="shared" si="108"/>
        <v>#VALUE!</v>
      </c>
      <c r="AR189" s="233" t="e">
        <f t="shared" si="109"/>
        <v>#VALUE!</v>
      </c>
      <c r="AS189" s="235">
        <f t="shared" si="110"/>
        <v>33.105027932960894</v>
      </c>
      <c r="AT189" s="235">
        <f t="shared" si="111"/>
        <v>50.535961542150602</v>
      </c>
      <c r="AU189" s="235">
        <f t="shared" si="112"/>
        <v>15.67409432377119</v>
      </c>
      <c r="AV189">
        <v>100</v>
      </c>
      <c r="AW189" s="235">
        <f t="shared" si="113"/>
        <v>62.766666666666666</v>
      </c>
      <c r="AX189" s="235">
        <f t="shared" si="114"/>
        <v>80.98511149172171</v>
      </c>
      <c r="AY189" s="235">
        <f t="shared" si="115"/>
        <v>44.548221841611614</v>
      </c>
      <c r="AZ189" s="235">
        <f t="shared" si="116"/>
        <v>2941.6666666666665</v>
      </c>
      <c r="BA189" s="235">
        <f t="shared" si="117"/>
        <v>4966.9775952753826</v>
      </c>
      <c r="BB189" s="235">
        <f t="shared" si="118"/>
        <v>916.35573805795048</v>
      </c>
      <c r="BC189" s="235">
        <f t="shared" si="119"/>
        <v>53.18888888888889</v>
      </c>
      <c r="BD189" s="235">
        <f t="shared" si="120"/>
        <v>112.67052202318322</v>
      </c>
      <c r="BE189" s="235">
        <f t="shared" si="121"/>
        <v>-6.2927442454054372</v>
      </c>
      <c r="BF189" s="235">
        <f t="shared" si="122"/>
        <v>3577.2222222222222</v>
      </c>
      <c r="BG189" s="235">
        <f t="shared" si="123"/>
        <v>5636.1265941907786</v>
      </c>
      <c r="BH189" s="235">
        <f t="shared" si="124"/>
        <v>1518.3178502536657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5.3</v>
      </c>
      <c r="CE189" s="102">
        <f t="shared" si="130"/>
        <v>12.12</v>
      </c>
      <c r="CF189" s="102">
        <f t="shared" si="131"/>
        <v>96</v>
      </c>
      <c r="CG189" s="102">
        <f t="shared" si="132"/>
        <v>8</v>
      </c>
      <c r="CH189" s="102">
        <f t="shared" si="133"/>
        <v>2.6</v>
      </c>
      <c r="CI189" s="102">
        <f t="shared" si="134"/>
        <v>52</v>
      </c>
      <c r="CJ189" s="102">
        <f t="shared" si="135"/>
        <v>1.4</v>
      </c>
      <c r="CK189" s="102">
        <f t="shared" si="136"/>
        <v>44</v>
      </c>
      <c r="CL189" s="102">
        <f t="shared" si="137"/>
        <v>63</v>
      </c>
      <c r="CM189" s="102">
        <f t="shared" si="138"/>
        <v>3000</v>
      </c>
      <c r="CN189" s="102">
        <f t="shared" si="139"/>
        <v>61</v>
      </c>
      <c r="CO189" s="102">
        <f t="shared" si="140"/>
        <v>3500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10.551666666666661</v>
      </c>
      <c r="E193" s="237">
        <f>AVERAGE(CE$9:CE192)</f>
        <v>10.332000000000001</v>
      </c>
      <c r="F193" s="238">
        <f>AVERAGE(CF$9:CF192)</f>
        <v>89.907777777777781</v>
      </c>
      <c r="G193" s="237">
        <f>AVERAGE(CG$9:CG192)</f>
        <v>7.9374301675977676</v>
      </c>
      <c r="H193" s="237">
        <f>AVERAGE(CH$9:CH192)</f>
        <v>3.3601117318435763</v>
      </c>
      <c r="I193" s="237">
        <f>AVERAGE(CI$9:CI192)</f>
        <v>48.104347826086951</v>
      </c>
      <c r="J193" s="237" t="str">
        <f>IFERROR(AVERAGE(CJ$9:CJ192),"")</f>
        <v/>
      </c>
      <c r="K193" s="238">
        <f>AVERAGE(CK$9:CK192)</f>
        <v>33.105027932960894</v>
      </c>
      <c r="L193" s="238">
        <f>AVERAGE(CL$9:CL192)</f>
        <v>62.766666666666666</v>
      </c>
      <c r="M193" s="238">
        <f>AVERAGE(CM$9:CM192)</f>
        <v>2941.6666666666665</v>
      </c>
      <c r="N193" s="238">
        <f>AVERAGE(CN$9:CN192)</f>
        <v>53.18888888888889</v>
      </c>
      <c r="O193" s="238">
        <f>AVERAGE(CO$9:CO192)</f>
        <v>3577.2222222222222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6.5589673785303946</v>
      </c>
      <c r="E194" s="237">
        <f>STDEV(CE$9:CE192)</f>
        <v>2.4071741934819304</v>
      </c>
      <c r="F194" s="238">
        <f>STDEV(CF$9:CF192)</f>
        <v>9.9972088593903408</v>
      </c>
      <c r="G194" s="237">
        <f>STDEV(CG$9:CG192)</f>
        <v>0.14562954920501919</v>
      </c>
      <c r="H194" s="237">
        <f>STDEV(CH$9:CH192)</f>
        <v>3.0250395092278834</v>
      </c>
      <c r="I194" s="237">
        <f>STDEV(CI$9:CI192)</f>
        <v>4.173245820261311</v>
      </c>
      <c r="J194" s="237" t="str">
        <f>IFERROR(STDEV(CJ$9:CJ192),"")</f>
        <v/>
      </c>
      <c r="K194" s="238">
        <f>STDEV(CK$9:CK192)</f>
        <v>17.430933609189704</v>
      </c>
      <c r="L194" s="238">
        <f>STDEV(CL$9:CL192)</f>
        <v>18.218444825055052</v>
      </c>
      <c r="M194" s="238">
        <f>STDEV(CM$9:CM192)</f>
        <v>2025.310928608716</v>
      </c>
      <c r="N194" s="238">
        <f>STDEV(CN$9:CN192)</f>
        <v>59.481633134294327</v>
      </c>
      <c r="O194" s="238">
        <f>STDEV(CO$9:CO192)</f>
        <v>2058.9043719685565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22.7</v>
      </c>
      <c r="E195" s="237">
        <f>MAX(CE$9:CE192)</f>
        <v>14.8</v>
      </c>
      <c r="F195" s="238">
        <f>MAX(CF$9:CF192)</f>
        <v>119</v>
      </c>
      <c r="G195" s="237">
        <f>MAX(CG$9:CG192)</f>
        <v>8.25</v>
      </c>
      <c r="H195" s="237">
        <f>MAX(CH$9:CH192)</f>
        <v>19</v>
      </c>
      <c r="I195" s="237">
        <f>MAX(CI$9:CI192)</f>
        <v>59.2</v>
      </c>
      <c r="J195" s="237" t="e">
        <f>MAX(CJ$9:CJ192)</f>
        <v>#VALUE!</v>
      </c>
      <c r="K195" s="238">
        <f>MAX(CK$9:CK192)</f>
        <v>83</v>
      </c>
      <c r="L195" s="238">
        <f>MAX(CL$9:CL192)</f>
        <v>120</v>
      </c>
      <c r="M195" s="238">
        <f>MAX(CM$9:CM192)</f>
        <v>12000</v>
      </c>
      <c r="N195" s="238">
        <f>MAX(CN$9:CN192)</f>
        <v>600</v>
      </c>
      <c r="O195" s="238">
        <f>MAX(CO$9:CO192)</f>
        <v>12000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</v>
      </c>
      <c r="E196" s="237">
        <f>MIN(CE$9:CE192)</f>
        <v>5</v>
      </c>
      <c r="F196" s="238">
        <f>MIN(CF$9:CF192)</f>
        <v>56</v>
      </c>
      <c r="G196" s="237">
        <f>MIN(CG$9:CG192)</f>
        <v>7.43</v>
      </c>
      <c r="H196" s="237">
        <f>MIN(CH$9:CH192)</f>
        <v>0.42</v>
      </c>
      <c r="I196" s="237">
        <f>MIN(CI$9:CI192)</f>
        <v>36.6</v>
      </c>
      <c r="J196" s="237" t="e">
        <f>MIN(CJ$9:CJ192)</f>
        <v>#VALUE!</v>
      </c>
      <c r="K196" s="238">
        <f>MIN(CK$9:CK192)</f>
        <v>2.8</v>
      </c>
      <c r="L196" s="238">
        <f>MIN(CL$9:CL192)</f>
        <v>20</v>
      </c>
      <c r="M196" s="238">
        <f>MIN(CM$9:CM192)</f>
        <v>350</v>
      </c>
      <c r="N196" s="238">
        <f>MIN(CN$9:CN192)</f>
        <v>10</v>
      </c>
      <c r="O196" s="238">
        <f>MIN(CO$9:CO192)</f>
        <v>1000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46</v>
      </c>
      <c r="J197" s="238">
        <f>COUNTA(J$9:J192)</f>
        <v>179</v>
      </c>
      <c r="K197" s="238">
        <f>COUNTA(K$9:K192)</f>
        <v>179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 ht="13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 ht="13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3iHU5fmPu7bz8Nxkt8RWkhuik6t2uoGttrdfvBg1MS3G1PImr2csyU7JP8s68vBi5hxst6aQGamYQxJ8GrNHxw==" saltValue="Vgk0zHjmM5vfP27q1C6DLw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2025-06-02T09:26:03Z</cp:lastPrinted>
  <dcterms:created xsi:type="dcterms:W3CDTF">2008-02-04T19:51:26Z</dcterms:created>
  <dcterms:modified xsi:type="dcterms:W3CDTF">2025-06-10T08:54:23Z</dcterms:modified>
</cp:coreProperties>
</file>